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un\Desktop\Feed Back Analysis\"/>
    </mc:Choice>
  </mc:AlternateContent>
  <xr:revisionPtr revIDLastSave="0" documentId="13_ncr:1_{CAC2ADB3-5885-45EF-8216-490C3C5B72CC}" xr6:coauthVersionLast="47" xr6:coauthVersionMax="47" xr10:uidLastSave="{00000000-0000-0000-0000-000000000000}"/>
  <bookViews>
    <workbookView xWindow="-120" yWindow="-120" windowWidth="20730" windowHeight="11160" xr2:uid="{6A72D5D4-68AB-44C6-9A8D-3C229FD3C9D3}"/>
  </bookViews>
  <sheets>
    <sheet name="Student" sheetId="1" r:id="rId1"/>
    <sheet name="Teacher" sheetId="2" r:id="rId2"/>
    <sheet name="Alumni" sheetId="3" r:id="rId3"/>
    <sheet name="Par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3" i="4" l="1"/>
  <c r="E103" i="4"/>
  <c r="F103" i="4"/>
  <c r="G103" i="4"/>
  <c r="C103" i="4"/>
  <c r="D98" i="4"/>
  <c r="E98" i="4"/>
  <c r="F98" i="4"/>
  <c r="G98" i="4"/>
  <c r="C98" i="4"/>
  <c r="D94" i="4"/>
  <c r="E94" i="4"/>
  <c r="F94" i="4"/>
  <c r="G94" i="4"/>
  <c r="C94" i="4"/>
  <c r="D90" i="4"/>
  <c r="E90" i="4"/>
  <c r="F90" i="4"/>
  <c r="G90" i="4"/>
  <c r="C90" i="4"/>
  <c r="D86" i="4"/>
  <c r="E86" i="4"/>
  <c r="F86" i="4"/>
  <c r="G86" i="4"/>
  <c r="C86" i="4"/>
  <c r="D82" i="4"/>
  <c r="E82" i="4"/>
  <c r="F82" i="4"/>
  <c r="G82" i="4"/>
  <c r="C82" i="4"/>
  <c r="C31" i="3"/>
  <c r="C30" i="3"/>
  <c r="D15" i="3"/>
  <c r="C15" i="3"/>
  <c r="E14" i="3"/>
  <c r="F23" i="3"/>
  <c r="C23" i="3"/>
  <c r="C24" i="3"/>
  <c r="C25" i="3"/>
  <c r="C26" i="3"/>
  <c r="C27" i="3"/>
  <c r="C28" i="3"/>
  <c r="F24" i="3"/>
  <c r="C29" i="3"/>
  <c r="C22" i="3"/>
  <c r="D91" i="2"/>
  <c r="E91" i="2"/>
  <c r="F91" i="2"/>
  <c r="G91" i="2"/>
  <c r="C91" i="2"/>
  <c r="H90" i="2"/>
  <c r="G46" i="2"/>
  <c r="E46" i="2"/>
  <c r="C46" i="2"/>
  <c r="C115" i="1"/>
  <c r="C112" i="1"/>
  <c r="D95" i="1"/>
  <c r="F95" i="1"/>
  <c r="E95" i="1"/>
  <c r="C95" i="1"/>
  <c r="F91" i="1"/>
  <c r="E91" i="1"/>
  <c r="D91" i="1"/>
  <c r="C91" i="1"/>
  <c r="G86" i="1"/>
  <c r="F86" i="1"/>
  <c r="E86" i="1"/>
  <c r="D86" i="1"/>
  <c r="G82" i="1"/>
  <c r="E82" i="1"/>
  <c r="F82" i="1"/>
  <c r="D82" i="1"/>
  <c r="H110" i="1"/>
  <c r="H81" i="1"/>
  <c r="C82" i="1" s="1"/>
  <c r="H85" i="1"/>
  <c r="C86" i="1" s="1"/>
  <c r="H90" i="1"/>
  <c r="H94" i="1"/>
  <c r="H98" i="1"/>
  <c r="H102" i="1"/>
  <c r="H106" i="1"/>
  <c r="H51" i="1"/>
  <c r="G14" i="4"/>
  <c r="F14" i="4"/>
  <c r="E14" i="4"/>
  <c r="D14" i="4"/>
  <c r="C14" i="4"/>
  <c r="H13" i="4"/>
  <c r="H12" i="4"/>
  <c r="H11" i="4"/>
  <c r="H10" i="4"/>
  <c r="H9" i="4"/>
  <c r="H8" i="4"/>
  <c r="H7" i="4"/>
  <c r="H6" i="4"/>
  <c r="H5" i="4"/>
  <c r="H4" i="4"/>
  <c r="E5" i="3"/>
  <c r="E6" i="3"/>
  <c r="E7" i="3"/>
  <c r="E8" i="3"/>
  <c r="E9" i="3"/>
  <c r="E10" i="3"/>
  <c r="E11" i="3"/>
  <c r="E12" i="3"/>
  <c r="E13" i="3"/>
  <c r="E4" i="3"/>
  <c r="D14" i="3"/>
  <c r="C14" i="3"/>
  <c r="G14" i="2"/>
  <c r="F14" i="2"/>
  <c r="E14" i="2"/>
  <c r="D14" i="2"/>
  <c r="C14" i="2"/>
  <c r="H13" i="2"/>
  <c r="H12" i="2"/>
  <c r="H11" i="2"/>
  <c r="H10" i="2"/>
  <c r="H9" i="2"/>
  <c r="H8" i="2"/>
  <c r="H7" i="2"/>
  <c r="H6" i="2"/>
  <c r="H5" i="2"/>
  <c r="H4" i="2"/>
  <c r="D17" i="1"/>
  <c r="E17" i="1"/>
  <c r="F17" i="1"/>
  <c r="G17" i="1"/>
  <c r="C17" i="1"/>
  <c r="H5" i="1"/>
  <c r="H6" i="1"/>
  <c r="H7" i="1"/>
  <c r="H8" i="1"/>
  <c r="H9" i="1"/>
  <c r="H10" i="1"/>
  <c r="H11" i="1"/>
  <c r="H12" i="1"/>
  <c r="H13" i="1"/>
  <c r="H14" i="1"/>
  <c r="H15" i="1"/>
  <c r="H16" i="1"/>
  <c r="H4" i="1"/>
  <c r="D22" i="1"/>
  <c r="E22" i="1"/>
  <c r="F22" i="1"/>
  <c r="G22" i="1"/>
  <c r="C22" i="1"/>
  <c r="H22" i="1" l="1"/>
  <c r="C23" i="1" s="1"/>
  <c r="G23" i="1"/>
  <c r="F23" i="1"/>
  <c r="E23" i="1"/>
  <c r="D23" i="1"/>
</calcChain>
</file>

<file path=xl/sharedStrings.xml><?xml version="1.0" encoding="utf-8"?>
<sst xmlns="http://schemas.openxmlformats.org/spreadsheetml/2006/main" count="224" uniqueCount="31">
  <si>
    <t xml:space="preserve">Excellent </t>
  </si>
  <si>
    <t>Very Good</t>
  </si>
  <si>
    <t>Good</t>
  </si>
  <si>
    <t>Average</t>
  </si>
  <si>
    <t>Below Average</t>
  </si>
  <si>
    <t>Alu</t>
  </si>
  <si>
    <t>YSE</t>
  </si>
  <si>
    <t>NO</t>
  </si>
  <si>
    <t>%</t>
  </si>
  <si>
    <t>For drinking water facility about 34 % students have shown Excellent, 28% very good &amp; 26% good openion. None of the student said that it is below average.</t>
  </si>
  <si>
    <t>More than 87 % students are happy with ICT facilities in the college</t>
  </si>
  <si>
    <t>More than 91 % students are happy with Placement cell of the college</t>
  </si>
  <si>
    <t>For Q. 12 About 32 % students gave the reesponse as Excellent, Only 2.6 % students are of the openion that thecanteen facility in the college is average.</t>
  </si>
  <si>
    <t>More than 91 % students are happy with Industrial Interaction.</t>
  </si>
  <si>
    <t>Overall 33 % have shown Excellent response 28 % as Very good and 26% are saying that it is good. i. e. Almost 87  % students are satisfied with our facilities and initiative taken by the college. Only 0.5 % students are unhappy.</t>
  </si>
  <si>
    <t>80% Teachers are of the openion that Syllabus is useful to develop research attitude in the students</t>
  </si>
  <si>
    <t>97 % Teachers are happy with the facilities provided by management.</t>
  </si>
  <si>
    <t>All Teachers are participating in financial matters of the college</t>
  </si>
  <si>
    <t>73% Teachers says that college is providing all the facilities for participation in conf/ Seminars/ workshops.</t>
  </si>
  <si>
    <t>Most of the teachers agree with usefulness of syllabus for globle competancy.</t>
  </si>
  <si>
    <t>Overal 42 % teachers are choosing excellent option 38 % very good and 20% good option for overall opinions regarding syllabus.</t>
  </si>
  <si>
    <t>Over all Morethan 71.4 % Alumni have given positive response to almost all the questions. Only Q.2. &amp; Q.9 have more negative responses. i.e. more no. of. Students are not members of alumni and they are also not involving in dicussions with the management.</t>
  </si>
  <si>
    <t xml:space="preserve">For Q. 6 About 37 % parents gave the response as very good &amp; good is followed by average . </t>
  </si>
  <si>
    <t xml:space="preserve">Total about 90 % have good or above responses. Which shows that parents are happy with the facilities provided by the institution. </t>
  </si>
  <si>
    <t xml:space="preserve">More than 92 % parents are happy with events &amp; co-curricular activities arranged by the institution. </t>
  </si>
  <si>
    <t xml:space="preserve">87 % parents are happy with internship &amp; placements of the studentsProvided by the institution. </t>
  </si>
  <si>
    <t>Overall 88.5 % parents are happy with the all the activities and conduct of college and 11.5 % moderatly happy.</t>
  </si>
  <si>
    <t>For Q. 7 About 81 % students gave the reesponse as excellents, very good &amp; good is followed byAverage. Only 1.3 % students are of the openion that the NSS activities are below average.</t>
  </si>
  <si>
    <t>For Q. 6 About 90 % students gave the reesponse as Excellent, very good &amp; good is followed by  . Only 2% students are of the openion that the cultural activities are below average.</t>
  </si>
  <si>
    <t>About 90 % students are happy with Grievance related to exam</t>
  </si>
  <si>
    <t>89.5 % parents are happy with theknowledge &amp; Skills of Faculty of the college and 10.5 % are moderatly happy.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</si>
</sst>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3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All Questions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6070931314172633E-2"/>
          <c:y val="6.7378307747057997E-2"/>
          <c:w val="0.94737526883631651"/>
          <c:h val="0.776667668253346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Student!$C$3</c:f>
              <c:strCache>
                <c:ptCount val="1"/>
                <c:pt idx="0">
                  <c:v>Excellent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Student!$B$4:$B$16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Student!$C$4:$C$16</c:f>
              <c:numCache>
                <c:formatCode>General</c:formatCode>
                <c:ptCount val="13"/>
                <c:pt idx="0">
                  <c:v>74</c:v>
                </c:pt>
                <c:pt idx="1">
                  <c:v>39</c:v>
                </c:pt>
                <c:pt idx="2">
                  <c:v>53</c:v>
                </c:pt>
                <c:pt idx="3">
                  <c:v>52</c:v>
                </c:pt>
                <c:pt idx="4">
                  <c:v>51</c:v>
                </c:pt>
                <c:pt idx="5">
                  <c:v>42</c:v>
                </c:pt>
                <c:pt idx="6">
                  <c:v>41</c:v>
                </c:pt>
                <c:pt idx="7">
                  <c:v>52</c:v>
                </c:pt>
                <c:pt idx="8">
                  <c:v>49</c:v>
                </c:pt>
                <c:pt idx="9">
                  <c:v>47</c:v>
                </c:pt>
                <c:pt idx="10">
                  <c:v>52</c:v>
                </c:pt>
                <c:pt idx="11">
                  <c:v>48</c:v>
                </c:pt>
                <c:pt idx="1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1-49D2-8F0B-79493D139D5B}"/>
            </c:ext>
          </c:extLst>
        </c:ser>
        <c:ser>
          <c:idx val="1"/>
          <c:order val="1"/>
          <c:tx>
            <c:strRef>
              <c:f>Student!$D$3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Student!$B$4:$B$16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Student!$D$4:$D$16</c:f>
              <c:numCache>
                <c:formatCode>General</c:formatCode>
                <c:ptCount val="13"/>
                <c:pt idx="0">
                  <c:v>33</c:v>
                </c:pt>
                <c:pt idx="1">
                  <c:v>52</c:v>
                </c:pt>
                <c:pt idx="2">
                  <c:v>47</c:v>
                </c:pt>
                <c:pt idx="3">
                  <c:v>47</c:v>
                </c:pt>
                <c:pt idx="4">
                  <c:v>30</c:v>
                </c:pt>
                <c:pt idx="5">
                  <c:v>45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46</c:v>
                </c:pt>
                <c:pt idx="10">
                  <c:v>45</c:v>
                </c:pt>
                <c:pt idx="11">
                  <c:v>49</c:v>
                </c:pt>
                <c:pt idx="1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61-49D2-8F0B-79493D139D5B}"/>
            </c:ext>
          </c:extLst>
        </c:ser>
        <c:ser>
          <c:idx val="2"/>
          <c:order val="2"/>
          <c:tx>
            <c:strRef>
              <c:f>Student!$E$3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Student!$B$4:$B$16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Student!$E$4:$E$16</c:f>
              <c:numCache>
                <c:formatCode>General</c:formatCode>
                <c:ptCount val="13"/>
                <c:pt idx="0">
                  <c:v>31</c:v>
                </c:pt>
                <c:pt idx="1">
                  <c:v>46</c:v>
                </c:pt>
                <c:pt idx="2">
                  <c:v>38</c:v>
                </c:pt>
                <c:pt idx="3">
                  <c:v>32</c:v>
                </c:pt>
                <c:pt idx="4">
                  <c:v>49</c:v>
                </c:pt>
                <c:pt idx="5">
                  <c:v>46</c:v>
                </c:pt>
                <c:pt idx="6">
                  <c:v>41</c:v>
                </c:pt>
                <c:pt idx="7">
                  <c:v>41</c:v>
                </c:pt>
                <c:pt idx="8">
                  <c:v>42</c:v>
                </c:pt>
                <c:pt idx="9">
                  <c:v>45</c:v>
                </c:pt>
                <c:pt idx="10">
                  <c:v>42</c:v>
                </c:pt>
                <c:pt idx="11">
                  <c:v>27</c:v>
                </c:pt>
                <c:pt idx="1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61-49D2-8F0B-79493D139D5B}"/>
            </c:ext>
          </c:extLst>
        </c:ser>
        <c:ser>
          <c:idx val="3"/>
          <c:order val="3"/>
          <c:tx>
            <c:strRef>
              <c:f>Student!$F$3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Student!$B$4:$B$16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Student!$F$4:$F$16</c:f>
              <c:numCache>
                <c:formatCode>General</c:formatCode>
                <c:ptCount val="13"/>
                <c:pt idx="0">
                  <c:v>15</c:v>
                </c:pt>
                <c:pt idx="1">
                  <c:v>16</c:v>
                </c:pt>
                <c:pt idx="2">
                  <c:v>15</c:v>
                </c:pt>
                <c:pt idx="3">
                  <c:v>22</c:v>
                </c:pt>
                <c:pt idx="4">
                  <c:v>22</c:v>
                </c:pt>
                <c:pt idx="5">
                  <c:v>17</c:v>
                </c:pt>
                <c:pt idx="6">
                  <c:v>27</c:v>
                </c:pt>
                <c:pt idx="7">
                  <c:v>17</c:v>
                </c:pt>
                <c:pt idx="8">
                  <c:v>18</c:v>
                </c:pt>
                <c:pt idx="9">
                  <c:v>14</c:v>
                </c:pt>
                <c:pt idx="10">
                  <c:v>14</c:v>
                </c:pt>
                <c:pt idx="11">
                  <c:v>25</c:v>
                </c:pt>
                <c:pt idx="1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61-49D2-8F0B-79493D139D5B}"/>
            </c:ext>
          </c:extLst>
        </c:ser>
        <c:ser>
          <c:idx val="4"/>
          <c:order val="4"/>
          <c:tx>
            <c:strRef>
              <c:f>Student!$G$3</c:f>
              <c:strCache>
                <c:ptCount val="1"/>
                <c:pt idx="0">
                  <c:v>Below Average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Student!$B$4:$B$16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Student!$G$4:$G$16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61-49D2-8F0B-79493D139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1775551"/>
        <c:axId val="731773471"/>
      </c:barChart>
      <c:catAx>
        <c:axId val="731775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773471"/>
        <c:crosses val="autoZero"/>
        <c:auto val="1"/>
        <c:lblAlgn val="ctr"/>
        <c:lblOffset val="100"/>
        <c:noMultiLvlLbl val="0"/>
      </c:catAx>
      <c:valAx>
        <c:axId val="731773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775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41-4146-9004-A11CD6ABAE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41-4146-9004-A11CD6ABAE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41-4146-9004-A11CD6ABAE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Teacher!$C$30:$E$30</c:f>
              <c:strCache>
                <c:ptCount val="3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</c:strCache>
            </c:strRef>
          </c:cat>
          <c:val>
            <c:numRef>
              <c:f>Teacher!$C$31:$E$31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4-49D7-92EF-4FED6474E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D5D-44F6-879B-49FC51C693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D5D-44F6-879B-49FC51C693D2}"/>
              </c:ext>
            </c:extLst>
          </c:dPt>
          <c:dPt>
            <c:idx val="2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D5D-44F6-879B-49FC51C693D2}"/>
              </c:ext>
            </c:extLst>
          </c:dPt>
          <c:cat>
            <c:strRef>
              <c:f>Teacher!$C$32:$E$32</c:f>
              <c:strCache>
                <c:ptCount val="3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</c:strCache>
            </c:strRef>
          </c:cat>
          <c:val>
            <c:numRef>
              <c:f>Teacher!$C$33:$E$33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F-4952-BD57-52A2B00AD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6175712004803559E-2"/>
                  <c:y val="-1.28822764261729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712882726747541E-2"/>
                      <c:h val="0.102995320730627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FD1-4F39-818D-EA02A4B42E5D}"/>
                </c:ext>
              </c:extLst>
            </c:dLbl>
            <c:dLbl>
              <c:idx val="1"/>
              <c:layout>
                <c:manualLayout>
                  <c:x val="0"/>
                  <c:y val="-6.4412227435686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D1-4F39-818D-EA02A4B42E5D}"/>
                </c:ext>
              </c:extLst>
            </c:dLbl>
            <c:dLbl>
              <c:idx val="2"/>
              <c:layout>
                <c:manualLayout>
                  <c:x val="0"/>
                  <c:y val="-5.1529781948549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D1-4F39-818D-EA02A4B42E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Teacher!$C$34:$E$34</c:f>
              <c:strCache>
                <c:ptCount val="3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</c:strCache>
            </c:strRef>
          </c:cat>
          <c:val>
            <c:numRef>
              <c:f>Teacher!$C$35:$E$35</c:f>
              <c:numCache>
                <c:formatCode>General</c:formatCode>
                <c:ptCount val="3"/>
                <c:pt idx="0">
                  <c:v>8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1-4F39-818D-EA02A4B42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4324064"/>
        <c:axId val="2064330720"/>
        <c:axId val="0"/>
      </c:bar3DChart>
      <c:catAx>
        <c:axId val="20643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4330720"/>
        <c:crosses val="autoZero"/>
        <c:auto val="1"/>
        <c:lblAlgn val="ctr"/>
        <c:lblOffset val="100"/>
        <c:noMultiLvlLbl val="0"/>
      </c:catAx>
      <c:valAx>
        <c:axId val="206433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432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EF-4E96-BCE5-94E1B72245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EF-4E96-BCE5-94E1B72245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EF-4E96-BCE5-94E1B72245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Teacher!$C$36:$E$36</c:f>
              <c:strCache>
                <c:ptCount val="3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</c:strCache>
            </c:strRef>
          </c:cat>
          <c:val>
            <c:numRef>
              <c:f>Teacher!$C$37:$E$37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2-401C-87AB-43A7A139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2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Teacher!$C$38:$E$38</c:f>
              <c:strCache>
                <c:ptCount val="3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</c:strCache>
            </c:strRef>
          </c:cat>
          <c:val>
            <c:numRef>
              <c:f>Teacher!$C$39:$E$39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0B-42CA-8A20-2A25531CE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3824864"/>
        <c:axId val="2003824448"/>
      </c:barChart>
      <c:catAx>
        <c:axId val="200382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3824448"/>
        <c:crosses val="autoZero"/>
        <c:auto val="1"/>
        <c:lblAlgn val="ctr"/>
        <c:lblOffset val="100"/>
        <c:noMultiLvlLbl val="0"/>
      </c:catAx>
      <c:valAx>
        <c:axId val="200382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382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All Questions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Alumni!$C$3</c:f>
              <c:strCache>
                <c:ptCount val="1"/>
                <c:pt idx="0">
                  <c:v>YSE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Alumni!$C$4:$C$13</c:f>
              <c:numCache>
                <c:formatCode>General</c:formatCode>
                <c:ptCount val="10"/>
                <c:pt idx="0">
                  <c:v>55</c:v>
                </c:pt>
                <c:pt idx="1">
                  <c:v>28</c:v>
                </c:pt>
                <c:pt idx="2">
                  <c:v>51</c:v>
                </c:pt>
                <c:pt idx="3">
                  <c:v>48</c:v>
                </c:pt>
                <c:pt idx="4">
                  <c:v>47</c:v>
                </c:pt>
                <c:pt idx="5">
                  <c:v>38</c:v>
                </c:pt>
                <c:pt idx="6">
                  <c:v>43</c:v>
                </c:pt>
                <c:pt idx="7">
                  <c:v>34</c:v>
                </c:pt>
                <c:pt idx="8">
                  <c:v>27</c:v>
                </c:pt>
                <c:pt idx="9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1-45F9-983D-02B3B68DDA9F}"/>
            </c:ext>
          </c:extLst>
        </c:ser>
        <c:ser>
          <c:idx val="1"/>
          <c:order val="1"/>
          <c:tx>
            <c:strRef>
              <c:f>Alumni!$D$3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Alumni!$D$4:$D$13</c:f>
              <c:numCache>
                <c:formatCode>General</c:formatCode>
                <c:ptCount val="10"/>
                <c:pt idx="0">
                  <c:v>8</c:v>
                </c:pt>
                <c:pt idx="1">
                  <c:v>35</c:v>
                </c:pt>
                <c:pt idx="2">
                  <c:v>12</c:v>
                </c:pt>
                <c:pt idx="3">
                  <c:v>15</c:v>
                </c:pt>
                <c:pt idx="4">
                  <c:v>16</c:v>
                </c:pt>
                <c:pt idx="5">
                  <c:v>25</c:v>
                </c:pt>
                <c:pt idx="6">
                  <c:v>20</c:v>
                </c:pt>
                <c:pt idx="7">
                  <c:v>29</c:v>
                </c:pt>
                <c:pt idx="8">
                  <c:v>36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1-45F9-983D-02B3B68DD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7825040"/>
        <c:axId val="1799918720"/>
      </c:barChart>
      <c:catAx>
        <c:axId val="21078250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9918720"/>
        <c:crosses val="autoZero"/>
        <c:auto val="1"/>
        <c:lblAlgn val="ctr"/>
        <c:lblOffset val="100"/>
        <c:noMultiLvlLbl val="0"/>
      </c:catAx>
      <c:valAx>
        <c:axId val="179991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782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All Questions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Parents!$C$3</c:f>
              <c:strCache>
                <c:ptCount val="1"/>
                <c:pt idx="0">
                  <c:v>Excellent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Parents!$C$4:$C$13</c:f>
              <c:numCache>
                <c:formatCode>General</c:formatCode>
                <c:ptCount val="10"/>
                <c:pt idx="0">
                  <c:v>16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3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03-46C0-BE2C-41F3FA28AB5B}"/>
            </c:ext>
          </c:extLst>
        </c:ser>
        <c:ser>
          <c:idx val="1"/>
          <c:order val="1"/>
          <c:tx>
            <c:strRef>
              <c:f>Parents!$D$3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Parents!$D$4:$D$13</c:f>
              <c:numCache>
                <c:formatCode>General</c:formatCode>
                <c:ptCount val="10"/>
                <c:pt idx="0">
                  <c:v>13</c:v>
                </c:pt>
                <c:pt idx="1">
                  <c:v>22</c:v>
                </c:pt>
                <c:pt idx="2">
                  <c:v>16</c:v>
                </c:pt>
                <c:pt idx="3">
                  <c:v>23</c:v>
                </c:pt>
                <c:pt idx="4">
                  <c:v>17</c:v>
                </c:pt>
                <c:pt idx="5">
                  <c:v>14</c:v>
                </c:pt>
                <c:pt idx="6">
                  <c:v>16</c:v>
                </c:pt>
                <c:pt idx="7">
                  <c:v>12</c:v>
                </c:pt>
                <c:pt idx="8">
                  <c:v>20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03-46C0-BE2C-41F3FA28AB5B}"/>
            </c:ext>
          </c:extLst>
        </c:ser>
        <c:ser>
          <c:idx val="2"/>
          <c:order val="2"/>
          <c:tx>
            <c:strRef>
              <c:f>Parents!$E$3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Parents!$E$4:$E$13</c:f>
              <c:numCache>
                <c:formatCode>General</c:formatCode>
                <c:ptCount val="10"/>
                <c:pt idx="0">
                  <c:v>6</c:v>
                </c:pt>
                <c:pt idx="1">
                  <c:v>12</c:v>
                </c:pt>
                <c:pt idx="2">
                  <c:v>13</c:v>
                </c:pt>
                <c:pt idx="3">
                  <c:v>6</c:v>
                </c:pt>
                <c:pt idx="4">
                  <c:v>10</c:v>
                </c:pt>
                <c:pt idx="5">
                  <c:v>14</c:v>
                </c:pt>
                <c:pt idx="6">
                  <c:v>11</c:v>
                </c:pt>
                <c:pt idx="7">
                  <c:v>13</c:v>
                </c:pt>
                <c:pt idx="8">
                  <c:v>5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03-46C0-BE2C-41F3FA28AB5B}"/>
            </c:ext>
          </c:extLst>
        </c:ser>
        <c:ser>
          <c:idx val="3"/>
          <c:order val="3"/>
          <c:tx>
            <c:strRef>
              <c:f>Parents!$F$3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Parents!$F$4:$F$13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03-46C0-BE2C-41F3FA28AB5B}"/>
            </c:ext>
          </c:extLst>
        </c:ser>
        <c:ser>
          <c:idx val="4"/>
          <c:order val="4"/>
          <c:tx>
            <c:strRef>
              <c:f>Parents!$G$3</c:f>
              <c:strCache>
                <c:ptCount val="1"/>
                <c:pt idx="0">
                  <c:v>Below Average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Parents!$G$4:$G$13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03-46C0-BE2C-41F3FA28AB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105758736"/>
        <c:axId val="2105752080"/>
      </c:barChart>
      <c:catAx>
        <c:axId val="2105758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5752080"/>
        <c:crosses val="autoZero"/>
        <c:auto val="1"/>
        <c:lblAlgn val="ctr"/>
        <c:lblOffset val="100"/>
        <c:noMultiLvlLbl val="0"/>
      </c:catAx>
      <c:valAx>
        <c:axId val="21057520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057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Parents!$C$18:$G$18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Parents!$C$19:$G$19</c:f>
              <c:numCache>
                <c:formatCode>General</c:formatCode>
                <c:ptCount val="5"/>
                <c:pt idx="0">
                  <c:v>16</c:v>
                </c:pt>
                <c:pt idx="1">
                  <c:v>13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6-474B-BF66-A942DE5D5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256992"/>
        <c:axId val="96257408"/>
        <c:axId val="0"/>
      </c:bar3DChart>
      <c:catAx>
        <c:axId val="9625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257408"/>
        <c:crosses val="autoZero"/>
        <c:auto val="1"/>
        <c:lblAlgn val="ctr"/>
        <c:lblOffset val="100"/>
        <c:noMultiLvlLbl val="0"/>
      </c:catAx>
      <c:valAx>
        <c:axId val="962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25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39-469E-B907-4B6FBD92B2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39-469E-B907-4B6FBD92B2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039-469E-B907-4B6FBD92B2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039-469E-B907-4B6FBD92B25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039-469E-B907-4B6FBD92B2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Parents!$C$21:$G$21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Parents!$C$22:$G$22</c:f>
              <c:numCache>
                <c:formatCode>General</c:formatCode>
                <c:ptCount val="5"/>
                <c:pt idx="0">
                  <c:v>2</c:v>
                </c:pt>
                <c:pt idx="1">
                  <c:v>22</c:v>
                </c:pt>
                <c:pt idx="2">
                  <c:v>12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7-4314-A3FF-E23DDB325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D68-48AC-8EB7-77A291D008B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D68-48AC-8EB7-77A291D008B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D68-48AC-8EB7-77A291D008B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D68-48AC-8EB7-77A291D008B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D68-48AC-8EB7-77A291D008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Parents!$C$25:$G$25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Parents!$C$26:$G$26</c:f>
              <c:numCache>
                <c:formatCode>General</c:formatCode>
                <c:ptCount val="5"/>
                <c:pt idx="0">
                  <c:v>3</c:v>
                </c:pt>
                <c:pt idx="1">
                  <c:v>16</c:v>
                </c:pt>
                <c:pt idx="2">
                  <c:v>13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B-4163-B481-D69A9E497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Over all Performance Wise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552554275086473E-2"/>
          <c:y val="0.17135875115966401"/>
          <c:w val="0.93019137508473693"/>
          <c:h val="0.7545516211574008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Student!$C$21:$G$21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Student!$C$22:$G$22</c:f>
              <c:numCache>
                <c:formatCode>General</c:formatCode>
                <c:ptCount val="5"/>
                <c:pt idx="0">
                  <c:v>660</c:v>
                </c:pt>
                <c:pt idx="1">
                  <c:v>575</c:v>
                </c:pt>
                <c:pt idx="2">
                  <c:v>508</c:v>
                </c:pt>
                <c:pt idx="3">
                  <c:v>235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B-4FF2-8D44-0A64EAC4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1175232"/>
        <c:axId val="1531168992"/>
        <c:axId val="0"/>
      </c:bar3DChart>
      <c:catAx>
        <c:axId val="153117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1168992"/>
        <c:crosses val="autoZero"/>
        <c:auto val="1"/>
        <c:lblAlgn val="ctr"/>
        <c:lblOffset val="100"/>
        <c:noMultiLvlLbl val="0"/>
      </c:catAx>
      <c:valAx>
        <c:axId val="153116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117523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Parents!$C$30:$G$30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Parents!$C$31:$G$31</c:f>
              <c:numCache>
                <c:formatCode>General</c:formatCode>
                <c:ptCount val="5"/>
                <c:pt idx="0">
                  <c:v>4</c:v>
                </c:pt>
                <c:pt idx="1">
                  <c:v>23</c:v>
                </c:pt>
                <c:pt idx="2">
                  <c:v>6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CB-4581-9929-12465B3CD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9919968"/>
        <c:axId val="1799917472"/>
      </c:barChart>
      <c:catAx>
        <c:axId val="179991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9917472"/>
        <c:crosses val="autoZero"/>
        <c:auto val="1"/>
        <c:lblAlgn val="ctr"/>
        <c:lblOffset val="100"/>
        <c:noMultiLvlLbl val="0"/>
      </c:catAx>
      <c:valAx>
        <c:axId val="179991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991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B7-41A1-ADB7-A8C6660C49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B7-41A1-ADB7-A8C6660C49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B7-41A1-ADB7-A8C6660C49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1B7-41A1-ADB7-A8C6660C495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1B7-41A1-ADB7-A8C6660C49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Parents!$C$35:$G$35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Parents!$C$36:$G$36</c:f>
              <c:numCache>
                <c:formatCode>General</c:formatCode>
                <c:ptCount val="5"/>
                <c:pt idx="0">
                  <c:v>6</c:v>
                </c:pt>
                <c:pt idx="1">
                  <c:v>17</c:v>
                </c:pt>
                <c:pt idx="2">
                  <c:v>10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C-4703-9603-2249378AF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Student!$C$40:$G$40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Student!$C$41:$G$41</c:f>
              <c:numCache>
                <c:formatCode>General</c:formatCode>
                <c:ptCount val="5"/>
                <c:pt idx="0">
                  <c:v>53</c:v>
                </c:pt>
                <c:pt idx="1">
                  <c:v>47</c:v>
                </c:pt>
                <c:pt idx="2">
                  <c:v>38</c:v>
                </c:pt>
                <c:pt idx="3">
                  <c:v>15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E-4DA0-ABC8-81C211E1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67488"/>
        <c:axId val="1523969984"/>
      </c:barChart>
      <c:catAx>
        <c:axId val="152396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3969984"/>
        <c:crosses val="autoZero"/>
        <c:auto val="1"/>
        <c:lblAlgn val="ctr"/>
        <c:lblOffset val="100"/>
        <c:noMultiLvlLbl val="0"/>
      </c:catAx>
      <c:valAx>
        <c:axId val="152396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396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4</a:t>
            </a:r>
          </a:p>
        </c:rich>
      </c:tx>
      <c:layout>
        <c:manualLayout>
          <c:xMode val="edge"/>
          <c:yMode val="edge"/>
          <c:x val="0.4150485564304462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510-49BA-B7DE-55658AFE4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510-49BA-B7DE-55658AFE40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510-49BA-B7DE-55658AFE40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510-49BA-B7DE-55658AFE40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510-49BA-B7DE-55658AFE40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Student!$C$45:$G$45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Student!$C$46:$G$46</c:f>
              <c:numCache>
                <c:formatCode>General</c:formatCode>
                <c:ptCount val="5"/>
                <c:pt idx="0">
                  <c:v>52</c:v>
                </c:pt>
                <c:pt idx="1">
                  <c:v>47</c:v>
                </c:pt>
                <c:pt idx="2">
                  <c:v>32</c:v>
                </c:pt>
                <c:pt idx="3">
                  <c:v>22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0-47C8-BC6B-91ABB1E98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3A-4F08-A750-4A8B677C4B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3A-4F08-A750-4A8B677C4B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3A-4F08-A750-4A8B677C4B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3A-4F08-A750-4A8B677C4B5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3A-4F08-A750-4A8B677C4B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Student!$C$33:$G$33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Student!$C$34:$G$34</c:f>
              <c:numCache>
                <c:formatCode>General</c:formatCode>
                <c:ptCount val="5"/>
                <c:pt idx="0">
                  <c:v>39</c:v>
                </c:pt>
                <c:pt idx="1">
                  <c:v>52</c:v>
                </c:pt>
                <c:pt idx="2">
                  <c:v>46</c:v>
                </c:pt>
                <c:pt idx="3">
                  <c:v>16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7-4AA0-BEEB-8167D41D5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4F7-4456-9FE0-6BDC966460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4F7-4456-9FE0-6BDC966460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4F7-4456-9FE0-6BDC966460C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4F7-4456-9FE0-6BDC966460C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4F7-4456-9FE0-6BDC966460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Student!$C$33:$G$33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Student!$C$34:$G$34</c:f>
              <c:numCache>
                <c:formatCode>General</c:formatCode>
                <c:ptCount val="5"/>
                <c:pt idx="0">
                  <c:v>39</c:v>
                </c:pt>
                <c:pt idx="1">
                  <c:v>52</c:v>
                </c:pt>
                <c:pt idx="2">
                  <c:v>46</c:v>
                </c:pt>
                <c:pt idx="3">
                  <c:v>16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7-4DA9-BDD0-0B9270798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CF-4B48-B48B-6BCFABD7A3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CF-4B48-B48B-6BCFABD7A3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6CF-4B48-B48B-6BCFABD7A3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6CF-4B48-B48B-6BCFABD7A3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6CF-4B48-B48B-6BCFABD7A3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Student!$C$40:$G$40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Student!$C$41:$G$41</c:f>
              <c:numCache>
                <c:formatCode>General</c:formatCode>
                <c:ptCount val="5"/>
                <c:pt idx="0">
                  <c:v>53</c:v>
                </c:pt>
                <c:pt idx="1">
                  <c:v>47</c:v>
                </c:pt>
                <c:pt idx="2">
                  <c:v>38</c:v>
                </c:pt>
                <c:pt idx="3">
                  <c:v>15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6-481C-97C2-124B16B1B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All questions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Teacher!$C$3</c:f>
              <c:strCache>
                <c:ptCount val="1"/>
                <c:pt idx="0">
                  <c:v>Excellent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Teacher!$C$4:$C$13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7-4231-8C8D-E09D788E7A48}"/>
            </c:ext>
          </c:extLst>
        </c:ser>
        <c:ser>
          <c:idx val="1"/>
          <c:order val="1"/>
          <c:tx>
            <c:strRef>
              <c:f>Teacher!$D$3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Teacher!$D$4:$D$13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57-4231-8C8D-E09D788E7A48}"/>
            </c:ext>
          </c:extLst>
        </c:ser>
        <c:ser>
          <c:idx val="2"/>
          <c:order val="2"/>
          <c:tx>
            <c:strRef>
              <c:f>Teacher!$E$3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Teacher!$E$4:$E$13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57-4231-8C8D-E09D788E7A48}"/>
            </c:ext>
          </c:extLst>
        </c:ser>
        <c:ser>
          <c:idx val="3"/>
          <c:order val="3"/>
          <c:tx>
            <c:strRef>
              <c:f>Teacher!$F$3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Teacher!$F$4:$F$13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57-4231-8C8D-E09D788E7A48}"/>
            </c:ext>
          </c:extLst>
        </c:ser>
        <c:ser>
          <c:idx val="4"/>
          <c:order val="4"/>
          <c:tx>
            <c:strRef>
              <c:f>Teacher!$G$3</c:f>
              <c:strCache>
                <c:ptCount val="1"/>
                <c:pt idx="0">
                  <c:v>Below Average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Teacher!$G$4:$G$13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57-4231-8C8D-E09D788E7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3783408"/>
        <c:axId val="2063783824"/>
      </c:barChart>
      <c:catAx>
        <c:axId val="2063783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3783824"/>
        <c:crosses val="autoZero"/>
        <c:auto val="1"/>
        <c:lblAlgn val="ctr"/>
        <c:lblOffset val="100"/>
        <c:noMultiLvlLbl val="0"/>
      </c:catAx>
      <c:valAx>
        <c:axId val="206378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378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Overall Performance of College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57A-4D21-9763-09895B8758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5FC-46FC-AE5F-4B9CA8F347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57A-4D21-9763-09895B8758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57A-4D21-9763-09895B8758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57A-4D21-9763-09895B8758BD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FC-46FC-AE5F-4B9CA8F347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Teacher!$C$16:$G$16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Teacher!$C$17:$G$17</c:f>
              <c:numCache>
                <c:formatCode>General</c:formatCode>
                <c:ptCount val="5"/>
                <c:pt idx="0">
                  <c:v>63</c:v>
                </c:pt>
                <c:pt idx="1">
                  <c:v>57</c:v>
                </c:pt>
                <c:pt idx="2">
                  <c:v>30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FC-46FC-AE5F-4B9CA8F34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0</xdr:row>
      <xdr:rowOff>147636</xdr:rowOff>
    </xdr:from>
    <xdr:to>
      <xdr:col>21</xdr:col>
      <xdr:colOff>552450</xdr:colOff>
      <xdr:row>19</xdr:row>
      <xdr:rowOff>85724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1E84E3B-36D5-86FC-A7E2-87DFAF8F90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</xdr:colOff>
      <xdr:row>19</xdr:row>
      <xdr:rowOff>195262</xdr:rowOff>
    </xdr:from>
    <xdr:to>
      <xdr:col>18</xdr:col>
      <xdr:colOff>171450</xdr:colOff>
      <xdr:row>29</xdr:row>
      <xdr:rowOff>209550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6A3749E-9D1B-5624-F44B-07366BAE7E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95250</xdr:colOff>
      <xdr:row>54</xdr:row>
      <xdr:rowOff>33336</xdr:rowOff>
    </xdr:from>
    <xdr:to>
      <xdr:col>16</xdr:col>
      <xdr:colOff>590550</xdr:colOff>
      <xdr:row>64</xdr:row>
      <xdr:rowOff>171449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AD3DE85-D0CD-0B83-82FD-E8876E5D23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28575</xdr:colOff>
      <xdr:row>66</xdr:row>
      <xdr:rowOff>23811</xdr:rowOff>
    </xdr:from>
    <xdr:to>
      <xdr:col>17</xdr:col>
      <xdr:colOff>66675</xdr:colOff>
      <xdr:row>77</xdr:row>
      <xdr:rowOff>161924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F331E94-1E2C-70CE-AEDB-CD968A3FE6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1000124</xdr:colOff>
      <xdr:row>30</xdr:row>
      <xdr:rowOff>166686</xdr:rowOff>
    </xdr:from>
    <xdr:to>
      <xdr:col>15</xdr:col>
      <xdr:colOff>561974</xdr:colOff>
      <xdr:row>41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722D65A-87EB-77A0-E7AA-2BBD2177D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466725</xdr:colOff>
      <xdr:row>44</xdr:row>
      <xdr:rowOff>138112</xdr:rowOff>
    </xdr:from>
    <xdr:to>
      <xdr:col>14</xdr:col>
      <xdr:colOff>419100</xdr:colOff>
      <xdr:row>54</xdr:row>
      <xdr:rowOff>14287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F909A63-3FFA-14C3-D449-E26FE51D64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266699</xdr:colOff>
      <xdr:row>53</xdr:row>
      <xdr:rowOff>176212</xdr:rowOff>
    </xdr:from>
    <xdr:to>
      <xdr:col>8</xdr:col>
      <xdr:colOff>552449</xdr:colOff>
      <xdr:row>70</xdr:row>
      <xdr:rowOff>76200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A721E37D-DBDB-A8B8-F3BA-F37616481B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1</xdr:row>
      <xdr:rowOff>166686</xdr:rowOff>
    </xdr:from>
    <xdr:to>
      <xdr:col>18</xdr:col>
      <xdr:colOff>390525</xdr:colOff>
      <xdr:row>14</xdr:row>
      <xdr:rowOff>66674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658E00-B43D-0791-23F2-829BDB81E0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457200</xdr:colOff>
      <xdr:row>15</xdr:row>
      <xdr:rowOff>14286</xdr:rowOff>
    </xdr:from>
    <xdr:to>
      <xdr:col>17</xdr:col>
      <xdr:colOff>571500</xdr:colOff>
      <xdr:row>28</xdr:row>
      <xdr:rowOff>180974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7D55E46-6B5D-43A6-8F94-F579DC5C3A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361949</xdr:colOff>
      <xdr:row>29</xdr:row>
      <xdr:rowOff>357186</xdr:rowOff>
    </xdr:from>
    <xdr:to>
      <xdr:col>17</xdr:col>
      <xdr:colOff>314325</xdr:colOff>
      <xdr:row>39</xdr:row>
      <xdr:rowOff>209550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4F18A6F-62DA-705A-A889-5CDB1F3048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400049</xdr:colOff>
      <xdr:row>39</xdr:row>
      <xdr:rowOff>280986</xdr:rowOff>
    </xdr:from>
    <xdr:to>
      <xdr:col>17</xdr:col>
      <xdr:colOff>238124</xdr:colOff>
      <xdr:row>52</xdr:row>
      <xdr:rowOff>57149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F831E22-0875-F5E6-CAE0-3F25AE64F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371474</xdr:colOff>
      <xdr:row>39</xdr:row>
      <xdr:rowOff>185736</xdr:rowOff>
    </xdr:from>
    <xdr:to>
      <xdr:col>26</xdr:col>
      <xdr:colOff>380999</xdr:colOff>
      <xdr:row>51</xdr:row>
      <xdr:rowOff>200024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ADFE62C-9635-A6D5-63BB-070F786C1D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104775</xdr:colOff>
      <xdr:row>53</xdr:row>
      <xdr:rowOff>147636</xdr:rowOff>
    </xdr:from>
    <xdr:to>
      <xdr:col>18</xdr:col>
      <xdr:colOff>66675</xdr:colOff>
      <xdr:row>67</xdr:row>
      <xdr:rowOff>19049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B2FFC4E-077A-9DA6-A159-42EE9F4ABC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371474</xdr:colOff>
      <xdr:row>53</xdr:row>
      <xdr:rowOff>138111</xdr:rowOff>
    </xdr:from>
    <xdr:to>
      <xdr:col>27</xdr:col>
      <xdr:colOff>171449</xdr:colOff>
      <xdr:row>66</xdr:row>
      <xdr:rowOff>142874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A1DE932-0481-C302-556B-C9BAC274D2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0</xdr:row>
      <xdr:rowOff>185737</xdr:rowOff>
    </xdr:from>
    <xdr:to>
      <xdr:col>15</xdr:col>
      <xdr:colOff>0</xdr:colOff>
      <xdr:row>13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8E252AE-8992-FCF7-5964-50C5C5070E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38099</xdr:colOff>
      <xdr:row>2</xdr:row>
      <xdr:rowOff>33337</xdr:rowOff>
    </xdr:from>
    <xdr:to>
      <xdr:col>19</xdr:col>
      <xdr:colOff>142874</xdr:colOff>
      <xdr:row>15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6486B5-351C-5FD6-5EAA-7C80570A14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409575</xdr:colOff>
      <xdr:row>17</xdr:row>
      <xdr:rowOff>300037</xdr:rowOff>
    </xdr:from>
    <xdr:to>
      <xdr:col>15</xdr:col>
      <xdr:colOff>104775</xdr:colOff>
      <xdr:row>28</xdr:row>
      <xdr:rowOff>176212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C341F80-9D40-79B1-6C71-1A92E4A724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571500</xdr:colOff>
      <xdr:row>26</xdr:row>
      <xdr:rowOff>90487</xdr:rowOff>
    </xdr:from>
    <xdr:to>
      <xdr:col>16</xdr:col>
      <xdr:colOff>266700</xdr:colOff>
      <xdr:row>38</xdr:row>
      <xdr:rowOff>33337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67DBCE7-3A2B-CEAE-EE3B-4D06457D84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28575</xdr:colOff>
      <xdr:row>38</xdr:row>
      <xdr:rowOff>252412</xdr:rowOff>
    </xdr:from>
    <xdr:to>
      <xdr:col>16</xdr:col>
      <xdr:colOff>333375</xdr:colOff>
      <xdr:row>49</xdr:row>
      <xdr:rowOff>128587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E1F6086-3486-781C-6F0B-5EC9F5030C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9525</xdr:colOff>
      <xdr:row>50</xdr:row>
      <xdr:rowOff>23812</xdr:rowOff>
    </xdr:from>
    <xdr:to>
      <xdr:col>16</xdr:col>
      <xdr:colOff>314325</xdr:colOff>
      <xdr:row>61</xdr:row>
      <xdr:rowOff>157162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349663A-C477-61A8-3B09-CC8BB185AD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28575</xdr:colOff>
      <xdr:row>62</xdr:row>
      <xdr:rowOff>185737</xdr:rowOff>
    </xdr:from>
    <xdr:to>
      <xdr:col>16</xdr:col>
      <xdr:colOff>333375</xdr:colOff>
      <xdr:row>77</xdr:row>
      <xdr:rowOff>71437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FBA0ED6-6E5B-F926-5AE6-B4D6BF9223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F8C38-7799-4E40-B2C1-06DB38D5DE64}">
  <dimension ref="B3:Q115"/>
  <sheetViews>
    <sheetView tabSelected="1" topLeftCell="A103" workbookViewId="0">
      <selection activeCell="J109" sqref="J109:Q109"/>
    </sheetView>
  </sheetViews>
  <sheetFormatPr defaultRowHeight="15" x14ac:dyDescent="0.25"/>
  <cols>
    <col min="1" max="1" width="4.140625" customWidth="1"/>
    <col min="2" max="2" width="17.42578125" customWidth="1"/>
    <col min="3" max="3" width="9.85546875" customWidth="1"/>
    <col min="4" max="4" width="10.7109375" customWidth="1"/>
    <col min="5" max="5" width="8.140625" customWidth="1"/>
    <col min="6" max="6" width="8" customWidth="1"/>
    <col min="7" max="7" width="8.85546875" customWidth="1"/>
    <col min="8" max="8" width="9.140625" style="5"/>
    <col min="9" max="9" width="23.5703125" customWidth="1"/>
  </cols>
  <sheetData>
    <row r="3" spans="2:9" ht="47.25" x14ac:dyDescent="0.25">
      <c r="B3" s="2"/>
      <c r="C3" s="2" t="s">
        <v>0</v>
      </c>
      <c r="D3" s="3" t="s">
        <v>1</v>
      </c>
      <c r="E3" s="2" t="s">
        <v>2</v>
      </c>
      <c r="F3" s="2" t="s">
        <v>3</v>
      </c>
      <c r="G3" s="3" t="s">
        <v>4</v>
      </c>
    </row>
    <row r="4" spans="2:9" ht="18.75" x14ac:dyDescent="0.25">
      <c r="B4" s="4">
        <v>1</v>
      </c>
      <c r="C4" s="4">
        <v>74</v>
      </c>
      <c r="D4" s="4">
        <v>33</v>
      </c>
      <c r="E4" s="4">
        <v>31</v>
      </c>
      <c r="F4" s="4">
        <v>15</v>
      </c>
      <c r="G4" s="4">
        <v>0</v>
      </c>
      <c r="H4" s="5">
        <f>C4+D4+E4+F4+G4</f>
        <v>153</v>
      </c>
      <c r="I4" s="4"/>
    </row>
    <row r="5" spans="2:9" ht="18.75" x14ac:dyDescent="0.25">
      <c r="B5" s="4">
        <v>2</v>
      </c>
      <c r="C5" s="4">
        <v>39</v>
      </c>
      <c r="D5" s="4">
        <v>52</v>
      </c>
      <c r="E5" s="4">
        <v>46</v>
      </c>
      <c r="F5" s="4">
        <v>16</v>
      </c>
      <c r="G5" s="4">
        <v>0</v>
      </c>
      <c r="H5" s="5">
        <f t="shared" ref="H5:H16" si="0">C5+D5+E5+F5+G5</f>
        <v>153</v>
      </c>
    </row>
    <row r="6" spans="2:9" ht="18.75" x14ac:dyDescent="0.25">
      <c r="B6" s="4">
        <v>3</v>
      </c>
      <c r="C6" s="4">
        <v>53</v>
      </c>
      <c r="D6" s="4">
        <v>47</v>
      </c>
      <c r="E6" s="4">
        <v>38</v>
      </c>
      <c r="F6" s="4">
        <v>15</v>
      </c>
      <c r="G6" s="4">
        <v>0</v>
      </c>
      <c r="H6" s="5">
        <f t="shared" si="0"/>
        <v>153</v>
      </c>
    </row>
    <row r="7" spans="2:9" ht="18.75" x14ac:dyDescent="0.25">
      <c r="B7" s="4">
        <v>4</v>
      </c>
      <c r="C7" s="4">
        <v>52</v>
      </c>
      <c r="D7" s="4">
        <v>47</v>
      </c>
      <c r="E7" s="4">
        <v>32</v>
      </c>
      <c r="F7" s="4">
        <v>22</v>
      </c>
      <c r="G7" s="4">
        <v>0</v>
      </c>
      <c r="H7" s="5">
        <f t="shared" si="0"/>
        <v>153</v>
      </c>
    </row>
    <row r="8" spans="2:9" ht="18.75" x14ac:dyDescent="0.25">
      <c r="B8" s="4">
        <v>5</v>
      </c>
      <c r="C8" s="4">
        <v>51</v>
      </c>
      <c r="D8" s="4">
        <v>30</v>
      </c>
      <c r="E8" s="4">
        <v>49</v>
      </c>
      <c r="F8" s="4">
        <v>22</v>
      </c>
      <c r="G8" s="4">
        <v>1</v>
      </c>
      <c r="H8" s="5">
        <f t="shared" si="0"/>
        <v>153</v>
      </c>
    </row>
    <row r="9" spans="2:9" ht="18.75" x14ac:dyDescent="0.25">
      <c r="B9" s="4">
        <v>6</v>
      </c>
      <c r="C9" s="4">
        <v>42</v>
      </c>
      <c r="D9" s="4">
        <v>45</v>
      </c>
      <c r="E9" s="4">
        <v>46</v>
      </c>
      <c r="F9" s="4">
        <v>17</v>
      </c>
      <c r="G9" s="4">
        <v>3</v>
      </c>
      <c r="H9" s="5">
        <f t="shared" si="0"/>
        <v>153</v>
      </c>
    </row>
    <row r="10" spans="2:9" ht="18.75" x14ac:dyDescent="0.25">
      <c r="B10" s="4">
        <v>7</v>
      </c>
      <c r="C10" s="4">
        <v>41</v>
      </c>
      <c r="D10" s="4">
        <v>42</v>
      </c>
      <c r="E10" s="4">
        <v>41</v>
      </c>
      <c r="F10" s="4">
        <v>27</v>
      </c>
      <c r="G10" s="4">
        <v>2</v>
      </c>
      <c r="H10" s="5">
        <f t="shared" si="0"/>
        <v>153</v>
      </c>
    </row>
    <row r="11" spans="2:9" ht="18.75" x14ac:dyDescent="0.25">
      <c r="B11" s="4">
        <v>8</v>
      </c>
      <c r="C11" s="4">
        <v>52</v>
      </c>
      <c r="D11" s="4">
        <v>43</v>
      </c>
      <c r="E11" s="4">
        <v>41</v>
      </c>
      <c r="F11" s="4">
        <v>17</v>
      </c>
      <c r="G11" s="4">
        <v>0</v>
      </c>
      <c r="H11" s="5">
        <f t="shared" si="0"/>
        <v>153</v>
      </c>
    </row>
    <row r="12" spans="2:9" ht="18.75" x14ac:dyDescent="0.25">
      <c r="B12" s="4">
        <v>9</v>
      </c>
      <c r="C12" s="4">
        <v>49</v>
      </c>
      <c r="D12" s="4">
        <v>44</v>
      </c>
      <c r="E12" s="4">
        <v>42</v>
      </c>
      <c r="F12" s="4">
        <v>18</v>
      </c>
      <c r="G12" s="4">
        <v>0</v>
      </c>
      <c r="H12" s="5">
        <f t="shared" si="0"/>
        <v>153</v>
      </c>
    </row>
    <row r="13" spans="2:9" ht="18.75" x14ac:dyDescent="0.25">
      <c r="B13" s="4">
        <v>10</v>
      </c>
      <c r="C13" s="4">
        <v>47</v>
      </c>
      <c r="D13" s="4">
        <v>46</v>
      </c>
      <c r="E13" s="4">
        <v>45</v>
      </c>
      <c r="F13" s="4">
        <v>14</v>
      </c>
      <c r="G13" s="4">
        <v>1</v>
      </c>
      <c r="H13" s="5">
        <f t="shared" si="0"/>
        <v>153</v>
      </c>
    </row>
    <row r="14" spans="2:9" ht="18.75" x14ac:dyDescent="0.25">
      <c r="B14" s="4">
        <v>11</v>
      </c>
      <c r="C14" s="4">
        <v>52</v>
      </c>
      <c r="D14" s="4">
        <v>45</v>
      </c>
      <c r="E14" s="4">
        <v>42</v>
      </c>
      <c r="F14" s="4">
        <v>14</v>
      </c>
      <c r="G14" s="4">
        <v>0</v>
      </c>
      <c r="H14" s="5">
        <f t="shared" si="0"/>
        <v>153</v>
      </c>
    </row>
    <row r="15" spans="2:9" ht="18.75" x14ac:dyDescent="0.25">
      <c r="B15" s="4">
        <v>12</v>
      </c>
      <c r="C15" s="4">
        <v>48</v>
      </c>
      <c r="D15" s="4">
        <v>49</v>
      </c>
      <c r="E15" s="4">
        <v>27</v>
      </c>
      <c r="F15" s="4">
        <v>25</v>
      </c>
      <c r="G15" s="4">
        <v>4</v>
      </c>
      <c r="H15" s="5">
        <f t="shared" si="0"/>
        <v>153</v>
      </c>
    </row>
    <row r="16" spans="2:9" ht="18.75" x14ac:dyDescent="0.25">
      <c r="B16" s="4">
        <v>13</v>
      </c>
      <c r="C16" s="4">
        <v>60</v>
      </c>
      <c r="D16" s="4">
        <v>52</v>
      </c>
      <c r="E16" s="4">
        <v>28</v>
      </c>
      <c r="F16" s="4">
        <v>13</v>
      </c>
      <c r="G16" s="4">
        <v>0</v>
      </c>
      <c r="H16" s="5">
        <f t="shared" si="0"/>
        <v>153</v>
      </c>
    </row>
    <row r="17" spans="2:8" ht="18.75" x14ac:dyDescent="0.3">
      <c r="B17" s="1"/>
      <c r="C17" s="4">
        <f>SUM(C4:C16)</f>
        <v>660</v>
      </c>
      <c r="D17" s="4">
        <f t="shared" ref="D17:G17" si="1">SUM(D4:D16)</f>
        <v>575</v>
      </c>
      <c r="E17" s="4">
        <f t="shared" si="1"/>
        <v>508</v>
      </c>
      <c r="F17" s="4">
        <f t="shared" si="1"/>
        <v>235</v>
      </c>
      <c r="G17" s="4">
        <f t="shared" si="1"/>
        <v>11</v>
      </c>
    </row>
    <row r="18" spans="2:8" ht="18.75" x14ac:dyDescent="0.3">
      <c r="B18" s="1"/>
    </row>
    <row r="19" spans="2:8" ht="18.75" x14ac:dyDescent="0.3">
      <c r="B19" s="1"/>
    </row>
    <row r="20" spans="2:8" ht="18.75" x14ac:dyDescent="0.3">
      <c r="B20" s="1"/>
    </row>
    <row r="21" spans="2:8" ht="47.25" x14ac:dyDescent="0.3">
      <c r="B21" s="1"/>
      <c r="C21" s="2" t="s">
        <v>0</v>
      </c>
      <c r="D21" s="3" t="s">
        <v>1</v>
      </c>
      <c r="E21" s="2" t="s">
        <v>2</v>
      </c>
      <c r="F21" s="2" t="s">
        <v>3</v>
      </c>
      <c r="G21" s="3" t="s">
        <v>4</v>
      </c>
    </row>
    <row r="22" spans="2:8" ht="18.75" x14ac:dyDescent="0.3">
      <c r="B22" s="1"/>
      <c r="C22" s="1">
        <f>SUM(C4:C16)</f>
        <v>660</v>
      </c>
      <c r="D22" s="1">
        <f>SUM(D4:D16)</f>
        <v>575</v>
      </c>
      <c r="E22" s="1">
        <f>SUM(E4:E16)</f>
        <v>508</v>
      </c>
      <c r="F22" s="1">
        <f>SUM(F4:F16)</f>
        <v>235</v>
      </c>
      <c r="G22" s="1">
        <f>SUM(G4:G16)</f>
        <v>11</v>
      </c>
      <c r="H22" s="5">
        <f>SUM(C22:G22)</f>
        <v>1989</v>
      </c>
    </row>
    <row r="23" spans="2:8" ht="18.75" x14ac:dyDescent="0.3">
      <c r="B23" s="1"/>
      <c r="C23" s="1">
        <f>C22*100/H22</f>
        <v>33.182503770739068</v>
      </c>
      <c r="D23" s="1">
        <f>D22*100/H22</f>
        <v>28.908999497234792</v>
      </c>
      <c r="E23" s="1">
        <f>E22*100/H22</f>
        <v>25.54047259929613</v>
      </c>
      <c r="F23" s="1">
        <f>F22*100/H22</f>
        <v>11.814982403217698</v>
      </c>
      <c r="G23" s="1">
        <f>G22*100/H22</f>
        <v>0.55304172951231778</v>
      </c>
    </row>
    <row r="24" spans="2:8" ht="18.75" x14ac:dyDescent="0.3">
      <c r="B24" s="1"/>
      <c r="C24" s="1"/>
      <c r="D24" s="1"/>
      <c r="E24" s="1"/>
      <c r="F24" s="1"/>
      <c r="G24" s="1"/>
    </row>
    <row r="25" spans="2:8" ht="18.75" x14ac:dyDescent="0.3">
      <c r="B25" s="1"/>
      <c r="C25" s="1"/>
      <c r="D25" s="1"/>
      <c r="E25" s="1"/>
      <c r="F25" s="1"/>
      <c r="G25" s="1"/>
    </row>
    <row r="26" spans="2:8" ht="47.25" x14ac:dyDescent="0.3">
      <c r="B26" s="1"/>
      <c r="C26" s="2" t="s">
        <v>0</v>
      </c>
      <c r="D26" s="3" t="s">
        <v>1</v>
      </c>
      <c r="E26" s="2" t="s">
        <v>2</v>
      </c>
      <c r="F26" s="2" t="s">
        <v>3</v>
      </c>
      <c r="G26" s="3" t="s">
        <v>4</v>
      </c>
    </row>
    <row r="27" spans="2:8" ht="18.75" x14ac:dyDescent="0.3">
      <c r="B27" s="1">
        <v>1</v>
      </c>
      <c r="C27" s="4">
        <v>74</v>
      </c>
      <c r="D27" s="4">
        <v>33</v>
      </c>
      <c r="E27" s="4">
        <v>31</v>
      </c>
      <c r="F27" s="4">
        <v>15</v>
      </c>
      <c r="G27" s="4">
        <v>0</v>
      </c>
    </row>
    <row r="28" spans="2:8" ht="18.75" x14ac:dyDescent="0.3">
      <c r="B28" s="1"/>
      <c r="C28" s="1"/>
      <c r="D28" s="1"/>
      <c r="E28" s="1"/>
      <c r="F28" s="1"/>
      <c r="G28" s="1"/>
    </row>
    <row r="29" spans="2:8" ht="18.75" x14ac:dyDescent="0.3">
      <c r="B29" s="1"/>
      <c r="C29" s="1"/>
      <c r="D29" s="1"/>
      <c r="E29" s="1"/>
      <c r="F29" s="1"/>
      <c r="G29" s="1"/>
    </row>
    <row r="30" spans="2:8" ht="18.75" x14ac:dyDescent="0.3">
      <c r="B30" s="1"/>
      <c r="C30" s="1"/>
      <c r="D30" s="1"/>
      <c r="E30" s="1"/>
      <c r="F30" s="1"/>
      <c r="G30" s="1"/>
    </row>
    <row r="33" spans="2:7" ht="47.25" x14ac:dyDescent="0.25">
      <c r="C33" s="2" t="s">
        <v>0</v>
      </c>
      <c r="D33" s="3" t="s">
        <v>1</v>
      </c>
      <c r="E33" s="2" t="s">
        <v>2</v>
      </c>
      <c r="F33" s="2" t="s">
        <v>3</v>
      </c>
      <c r="G33" s="3" t="s">
        <v>4</v>
      </c>
    </row>
    <row r="34" spans="2:7" ht="18.75" x14ac:dyDescent="0.25">
      <c r="B34">
        <v>2</v>
      </c>
      <c r="C34" s="4">
        <v>39</v>
      </c>
      <c r="D34" s="4">
        <v>52</v>
      </c>
      <c r="E34" s="4">
        <v>46</v>
      </c>
      <c r="F34" s="4">
        <v>16</v>
      </c>
      <c r="G34" s="4">
        <v>0</v>
      </c>
    </row>
    <row r="40" spans="2:7" ht="47.25" x14ac:dyDescent="0.25">
      <c r="B40">
        <v>3</v>
      </c>
      <c r="C40" s="2" t="s">
        <v>0</v>
      </c>
      <c r="D40" s="3" t="s">
        <v>1</v>
      </c>
      <c r="E40" s="2" t="s">
        <v>2</v>
      </c>
      <c r="F40" s="2" t="s">
        <v>3</v>
      </c>
      <c r="G40" s="3" t="s">
        <v>4</v>
      </c>
    </row>
    <row r="41" spans="2:7" ht="18.75" x14ac:dyDescent="0.25">
      <c r="B41" s="2"/>
      <c r="C41" s="4">
        <v>53</v>
      </c>
      <c r="D41" s="4">
        <v>47</v>
      </c>
      <c r="E41" s="4">
        <v>38</v>
      </c>
      <c r="F41" s="4">
        <v>15</v>
      </c>
      <c r="G41" s="4">
        <v>0</v>
      </c>
    </row>
    <row r="42" spans="2:7" ht="20.25" customHeight="1" x14ac:dyDescent="0.25">
      <c r="B42" s="3"/>
      <c r="C42" s="4"/>
    </row>
    <row r="43" spans="2:7" ht="18.75" x14ac:dyDescent="0.25">
      <c r="B43" s="2"/>
      <c r="C43" s="4"/>
    </row>
    <row r="44" spans="2:7" ht="18.75" x14ac:dyDescent="0.25">
      <c r="B44" s="2"/>
      <c r="C44" s="4"/>
    </row>
    <row r="45" spans="2:7" ht="47.25" x14ac:dyDescent="0.25">
      <c r="B45" s="3"/>
      <c r="C45" s="2" t="s">
        <v>0</v>
      </c>
      <c r="D45" s="3" t="s">
        <v>1</v>
      </c>
      <c r="E45" s="2" t="s">
        <v>2</v>
      </c>
      <c r="F45" s="2" t="s">
        <v>3</v>
      </c>
      <c r="G45" s="3" t="s">
        <v>4</v>
      </c>
    </row>
    <row r="46" spans="2:7" ht="18.75" x14ac:dyDescent="0.25">
      <c r="B46">
        <v>4</v>
      </c>
      <c r="C46" s="4">
        <v>52</v>
      </c>
      <c r="D46" s="4">
        <v>47</v>
      </c>
      <c r="E46" s="4">
        <v>32</v>
      </c>
      <c r="F46" s="4">
        <v>22</v>
      </c>
      <c r="G46" s="4">
        <v>0</v>
      </c>
    </row>
    <row r="47" spans="2:7" ht="18.75" x14ac:dyDescent="0.25">
      <c r="C47" s="4"/>
      <c r="D47" s="4"/>
      <c r="E47" s="4"/>
      <c r="F47" s="4"/>
      <c r="G47" s="4"/>
    </row>
    <row r="50" spans="2:8" ht="47.25" x14ac:dyDescent="0.25">
      <c r="C50" s="2" t="s">
        <v>0</v>
      </c>
      <c r="D50" s="3" t="s">
        <v>1</v>
      </c>
      <c r="E50" s="2" t="s">
        <v>2</v>
      </c>
      <c r="F50" s="2" t="s">
        <v>3</v>
      </c>
      <c r="G50" s="3" t="s">
        <v>4</v>
      </c>
    </row>
    <row r="51" spans="2:8" ht="18.75" x14ac:dyDescent="0.25">
      <c r="B51">
        <v>5</v>
      </c>
      <c r="C51" s="4">
        <v>51</v>
      </c>
      <c r="D51" s="4">
        <v>30</v>
      </c>
      <c r="E51" s="4">
        <v>49</v>
      </c>
      <c r="F51" s="4">
        <v>22</v>
      </c>
      <c r="G51" s="4">
        <v>1</v>
      </c>
      <c r="H51" s="5">
        <f>SUM(C51:G51)</f>
        <v>153</v>
      </c>
    </row>
    <row r="52" spans="2:8" x14ac:dyDescent="0.25">
      <c r="B52" s="6"/>
    </row>
    <row r="80" spans="3:17" ht="55.5" customHeight="1" x14ac:dyDescent="0.25">
      <c r="C80" s="2" t="s">
        <v>0</v>
      </c>
      <c r="D80" s="3" t="s">
        <v>1</v>
      </c>
      <c r="E80" s="2" t="s">
        <v>2</v>
      </c>
      <c r="F80" s="2" t="s">
        <v>3</v>
      </c>
      <c r="G80" s="3" t="s">
        <v>4</v>
      </c>
      <c r="J80" s="13" t="s">
        <v>28</v>
      </c>
      <c r="K80" s="13"/>
      <c r="L80" s="13"/>
      <c r="M80" s="13"/>
      <c r="N80" s="13"/>
      <c r="O80" s="13"/>
      <c r="P80" s="13"/>
      <c r="Q80" s="13"/>
    </row>
    <row r="81" spans="2:17" ht="18.75" x14ac:dyDescent="0.25">
      <c r="B81">
        <v>6</v>
      </c>
      <c r="C81" s="4">
        <v>42</v>
      </c>
      <c r="D81" s="4">
        <v>45</v>
      </c>
      <c r="E81" s="4">
        <v>46</v>
      </c>
      <c r="F81" s="4">
        <v>17</v>
      </c>
      <c r="G81" s="4">
        <v>3</v>
      </c>
      <c r="H81" s="5">
        <f t="shared" ref="H81:H102" si="2">SUM(C81:G81)</f>
        <v>153</v>
      </c>
    </row>
    <row r="82" spans="2:17" x14ac:dyDescent="0.25">
      <c r="C82">
        <f>C81/H81*100</f>
        <v>27.450980392156865</v>
      </c>
      <c r="D82">
        <f>4500/153</f>
        <v>29.411764705882351</v>
      </c>
      <c r="E82">
        <f>4600/153</f>
        <v>30.065359477124183</v>
      </c>
      <c r="F82">
        <f>1700/153</f>
        <v>11.111111111111111</v>
      </c>
      <c r="G82">
        <f>300/153</f>
        <v>1.9607843137254901</v>
      </c>
    </row>
    <row r="84" spans="2:17" ht="53.25" customHeight="1" x14ac:dyDescent="0.25">
      <c r="C84" s="2" t="s">
        <v>0</v>
      </c>
      <c r="D84" s="3" t="s">
        <v>1</v>
      </c>
      <c r="E84" s="2" t="s">
        <v>2</v>
      </c>
      <c r="F84" s="2" t="s">
        <v>3</v>
      </c>
      <c r="G84" s="3" t="s">
        <v>4</v>
      </c>
      <c r="J84" s="13" t="s">
        <v>27</v>
      </c>
      <c r="K84" s="13"/>
      <c r="L84" s="13"/>
      <c r="M84" s="13"/>
      <c r="N84" s="13"/>
      <c r="O84" s="13"/>
      <c r="P84" s="13"/>
      <c r="Q84" s="13"/>
    </row>
    <row r="85" spans="2:17" ht="18.75" x14ac:dyDescent="0.25">
      <c r="B85">
        <v>7</v>
      </c>
      <c r="C85" s="4">
        <v>41</v>
      </c>
      <c r="D85" s="4">
        <v>42</v>
      </c>
      <c r="E85" s="4">
        <v>41</v>
      </c>
      <c r="F85" s="4">
        <v>27</v>
      </c>
      <c r="G85" s="4">
        <v>2</v>
      </c>
      <c r="H85" s="5">
        <f t="shared" si="2"/>
        <v>153</v>
      </c>
    </row>
    <row r="86" spans="2:17" x14ac:dyDescent="0.25">
      <c r="C86">
        <f>4100/H85</f>
        <v>26.797385620915033</v>
      </c>
      <c r="D86">
        <f>4200/153</f>
        <v>27.450980392156861</v>
      </c>
      <c r="E86">
        <f>4100/153</f>
        <v>26.797385620915033</v>
      </c>
      <c r="F86">
        <f>2700/153</f>
        <v>17.647058823529413</v>
      </c>
      <c r="G86">
        <f>200/153</f>
        <v>1.3071895424836601</v>
      </c>
    </row>
    <row r="89" spans="2:17" ht="51.75" customHeight="1" x14ac:dyDescent="0.25">
      <c r="C89" s="2" t="s">
        <v>0</v>
      </c>
      <c r="D89" s="3" t="s">
        <v>1</v>
      </c>
      <c r="E89" s="2" t="s">
        <v>2</v>
      </c>
      <c r="F89" s="2" t="s">
        <v>3</v>
      </c>
      <c r="G89" s="3" t="s">
        <v>4</v>
      </c>
      <c r="J89" s="13" t="s">
        <v>9</v>
      </c>
      <c r="K89" s="13"/>
      <c r="L89" s="13"/>
      <c r="M89" s="13"/>
      <c r="N89" s="13"/>
      <c r="O89" s="13"/>
      <c r="P89" s="13"/>
      <c r="Q89" s="13"/>
    </row>
    <row r="90" spans="2:17" ht="18.75" x14ac:dyDescent="0.25">
      <c r="B90">
        <v>8</v>
      </c>
      <c r="C90" s="4">
        <v>52</v>
      </c>
      <c r="D90" s="4">
        <v>43</v>
      </c>
      <c r="E90" s="4">
        <v>41</v>
      </c>
      <c r="F90" s="4">
        <v>17</v>
      </c>
      <c r="G90" s="4">
        <v>0</v>
      </c>
      <c r="H90" s="5">
        <f t="shared" si="2"/>
        <v>153</v>
      </c>
    </row>
    <row r="91" spans="2:17" x14ac:dyDescent="0.25">
      <c r="C91">
        <f>5200/153</f>
        <v>33.986928104575163</v>
      </c>
      <c r="D91">
        <f>4300/153</f>
        <v>28.104575163398692</v>
      </c>
      <c r="E91">
        <f>4100/153</f>
        <v>26.797385620915033</v>
      </c>
      <c r="F91">
        <f>1700/153</f>
        <v>11.111111111111111</v>
      </c>
      <c r="G91">
        <v>0</v>
      </c>
    </row>
    <row r="93" spans="2:17" ht="47.25" x14ac:dyDescent="0.25">
      <c r="B93">
        <v>9</v>
      </c>
      <c r="C93" s="2" t="s">
        <v>0</v>
      </c>
      <c r="D93" s="3" t="s">
        <v>1</v>
      </c>
      <c r="E93" s="2" t="s">
        <v>2</v>
      </c>
      <c r="F93" s="2" t="s">
        <v>3</v>
      </c>
      <c r="G93" s="3" t="s">
        <v>4</v>
      </c>
      <c r="J93" s="13" t="s">
        <v>10</v>
      </c>
      <c r="K93" s="13"/>
      <c r="L93" s="13"/>
      <c r="M93" s="13"/>
      <c r="N93" s="13"/>
      <c r="O93" s="13"/>
      <c r="P93" s="13"/>
      <c r="Q93" s="13"/>
    </row>
    <row r="94" spans="2:17" ht="18.75" x14ac:dyDescent="0.25">
      <c r="C94" s="4">
        <v>49</v>
      </c>
      <c r="D94" s="4">
        <v>44</v>
      </c>
      <c r="E94" s="4">
        <v>42</v>
      </c>
      <c r="F94" s="4">
        <v>18</v>
      </c>
      <c r="G94" s="4">
        <v>0</v>
      </c>
      <c r="H94" s="5">
        <f t="shared" si="2"/>
        <v>153</v>
      </c>
    </row>
    <row r="95" spans="2:17" x14ac:dyDescent="0.25">
      <c r="C95">
        <f>4900/153</f>
        <v>32.026143790849673</v>
      </c>
      <c r="D95">
        <f>4400/153</f>
        <v>28.758169934640524</v>
      </c>
      <c r="E95">
        <f>4200/153</f>
        <v>27.450980392156861</v>
      </c>
      <c r="F95">
        <f>1800/153</f>
        <v>11.764705882352942</v>
      </c>
      <c r="G95">
        <v>0</v>
      </c>
    </row>
    <row r="97" spans="2:17" ht="15.75" x14ac:dyDescent="0.25">
      <c r="I97" s="2"/>
      <c r="J97" s="7"/>
    </row>
    <row r="98" spans="2:17" ht="18.75" x14ac:dyDescent="0.25">
      <c r="B98">
        <v>10</v>
      </c>
      <c r="C98" s="4">
        <v>47</v>
      </c>
      <c r="D98" s="4">
        <v>46</v>
      </c>
      <c r="E98" s="4">
        <v>45</v>
      </c>
      <c r="F98" s="4">
        <v>14</v>
      </c>
      <c r="G98" s="4">
        <v>1</v>
      </c>
      <c r="H98" s="5">
        <f t="shared" si="2"/>
        <v>153</v>
      </c>
      <c r="I98" s="3"/>
      <c r="J98" s="13" t="s">
        <v>29</v>
      </c>
      <c r="K98" s="13"/>
      <c r="L98" s="13"/>
      <c r="M98" s="13"/>
      <c r="N98" s="13"/>
      <c r="O98" s="13"/>
      <c r="P98" s="13"/>
      <c r="Q98" s="13"/>
    </row>
    <row r="99" spans="2:17" ht="15.75" x14ac:dyDescent="0.25">
      <c r="C99">
        <v>30.718954248366014</v>
      </c>
      <c r="D99">
        <v>30.065359477124183</v>
      </c>
      <c r="E99">
        <v>29.411764705882351</v>
      </c>
      <c r="F99">
        <v>9.1503267973856204</v>
      </c>
      <c r="G99">
        <v>0.65359477124183007</v>
      </c>
      <c r="I99" s="2"/>
      <c r="J99" s="7"/>
    </row>
    <row r="100" spans="2:17" ht="15.75" x14ac:dyDescent="0.25">
      <c r="I100" s="3"/>
      <c r="J100" s="7"/>
    </row>
    <row r="101" spans="2:17" ht="47.25" x14ac:dyDescent="0.25">
      <c r="C101" s="2" t="s">
        <v>0</v>
      </c>
      <c r="D101" s="3" t="s">
        <v>1</v>
      </c>
      <c r="E101" s="2" t="s">
        <v>2</v>
      </c>
      <c r="F101" s="2" t="s">
        <v>3</v>
      </c>
      <c r="G101" s="3" t="s">
        <v>4</v>
      </c>
      <c r="J101" s="13" t="s">
        <v>11</v>
      </c>
      <c r="K101" s="13"/>
      <c r="L101" s="13"/>
      <c r="M101" s="13"/>
      <c r="N101" s="13"/>
      <c r="O101" s="13"/>
      <c r="P101" s="13"/>
      <c r="Q101" s="13"/>
    </row>
    <row r="102" spans="2:17" ht="18.75" x14ac:dyDescent="0.25">
      <c r="B102">
        <v>11</v>
      </c>
      <c r="C102" s="4">
        <v>52</v>
      </c>
      <c r="D102" s="4">
        <v>45</v>
      </c>
      <c r="E102" s="4">
        <v>42</v>
      </c>
      <c r="F102" s="4">
        <v>14</v>
      </c>
      <c r="G102" s="4">
        <v>0</v>
      </c>
      <c r="H102" s="5">
        <f t="shared" si="2"/>
        <v>153</v>
      </c>
      <c r="I102" s="2"/>
      <c r="J102" s="7"/>
    </row>
    <row r="103" spans="2:17" ht="15.75" x14ac:dyDescent="0.25">
      <c r="C103">
        <v>33.986928104575163</v>
      </c>
      <c r="D103">
        <v>29.411764705882351</v>
      </c>
      <c r="E103">
        <v>27.450980392156861</v>
      </c>
      <c r="F103">
        <v>9.1503267973856204</v>
      </c>
      <c r="G103">
        <v>0</v>
      </c>
      <c r="I103" s="2"/>
      <c r="J103" s="7"/>
    </row>
    <row r="104" spans="2:17" ht="15.75" x14ac:dyDescent="0.25">
      <c r="I104" s="2"/>
      <c r="J104" s="7"/>
    </row>
    <row r="105" spans="2:17" ht="54.75" customHeight="1" x14ac:dyDescent="0.25">
      <c r="B105">
        <v>12</v>
      </c>
      <c r="C105" s="2" t="s">
        <v>0</v>
      </c>
      <c r="D105" s="3" t="s">
        <v>1</v>
      </c>
      <c r="E105" s="2" t="s">
        <v>2</v>
      </c>
      <c r="F105" s="2" t="s">
        <v>3</v>
      </c>
      <c r="G105" s="3" t="s">
        <v>4</v>
      </c>
      <c r="I105" s="2"/>
      <c r="J105" s="13" t="s">
        <v>12</v>
      </c>
      <c r="K105" s="13"/>
      <c r="L105" s="13"/>
      <c r="M105" s="13"/>
      <c r="N105" s="13"/>
      <c r="O105" s="13"/>
      <c r="P105" s="13"/>
      <c r="Q105" s="13"/>
    </row>
    <row r="106" spans="2:17" ht="18.75" x14ac:dyDescent="0.25">
      <c r="C106" s="4">
        <v>48</v>
      </c>
      <c r="D106" s="4">
        <v>49</v>
      </c>
      <c r="E106" s="4">
        <v>27</v>
      </c>
      <c r="F106" s="4">
        <v>25</v>
      </c>
      <c r="G106" s="4">
        <v>4</v>
      </c>
      <c r="H106" s="5">
        <f>SUM(C106:G106)</f>
        <v>153</v>
      </c>
      <c r="I106" s="3"/>
      <c r="J106" s="7"/>
    </row>
    <row r="107" spans="2:17" ht="15.75" x14ac:dyDescent="0.25">
      <c r="C107">
        <v>32.026143790849673</v>
      </c>
      <c r="D107">
        <v>17.647058823529413</v>
      </c>
      <c r="E107">
        <v>16.33986928104575</v>
      </c>
      <c r="F107">
        <v>2.6143790849673203</v>
      </c>
      <c r="G107">
        <v>0</v>
      </c>
      <c r="I107" s="2"/>
      <c r="J107" s="7"/>
    </row>
    <row r="109" spans="2:17" ht="47.25" x14ac:dyDescent="0.25">
      <c r="B109">
        <v>13</v>
      </c>
      <c r="C109" s="2" t="s">
        <v>0</v>
      </c>
      <c r="D109" s="3" t="s">
        <v>1</v>
      </c>
      <c r="E109" s="2" t="s">
        <v>2</v>
      </c>
      <c r="F109" s="2" t="s">
        <v>3</v>
      </c>
      <c r="G109" s="3" t="s">
        <v>4</v>
      </c>
      <c r="I109" s="2"/>
      <c r="J109" s="13" t="s">
        <v>13</v>
      </c>
      <c r="K109" s="13"/>
      <c r="L109" s="13"/>
      <c r="M109" s="13"/>
      <c r="N109" s="13"/>
      <c r="O109" s="13"/>
      <c r="P109" s="13"/>
      <c r="Q109" s="13"/>
    </row>
    <row r="110" spans="2:17" ht="18.75" x14ac:dyDescent="0.25">
      <c r="C110" s="4">
        <v>60</v>
      </c>
      <c r="D110" s="4">
        <v>52</v>
      </c>
      <c r="E110" s="4">
        <v>28</v>
      </c>
      <c r="F110" s="4">
        <v>13</v>
      </c>
      <c r="G110" s="4">
        <v>0</v>
      </c>
      <c r="H110" s="5">
        <f>SUM(C110:G110)</f>
        <v>153</v>
      </c>
      <c r="I110" s="3"/>
      <c r="J110" s="7"/>
    </row>
    <row r="111" spans="2:17" ht="15.75" x14ac:dyDescent="0.25">
      <c r="C111">
        <v>39.215686274509807</v>
      </c>
      <c r="D111">
        <v>33.986928104575163</v>
      </c>
      <c r="E111">
        <v>18.300653594771241</v>
      </c>
      <c r="F111">
        <v>8.4967320261437909</v>
      </c>
      <c r="G111">
        <v>0</v>
      </c>
      <c r="I111" s="2"/>
      <c r="J111" s="7"/>
    </row>
    <row r="112" spans="2:17" ht="15.75" x14ac:dyDescent="0.25">
      <c r="C112">
        <f>SUM(C111:E111)</f>
        <v>91.503267973856197</v>
      </c>
      <c r="I112" s="3"/>
      <c r="J112" s="7"/>
    </row>
    <row r="114" spans="3:17" ht="18.75" x14ac:dyDescent="0.3">
      <c r="C114" s="1">
        <v>33.182503770739068</v>
      </c>
      <c r="D114" s="1">
        <v>28.908999497234792</v>
      </c>
      <c r="E114" s="1">
        <v>25.54047259929613</v>
      </c>
      <c r="F114" s="1">
        <v>11.814982403217698</v>
      </c>
      <c r="G114" s="1">
        <v>0.55304172951231778</v>
      </c>
    </row>
    <row r="115" spans="3:17" ht="76.5" customHeight="1" x14ac:dyDescent="0.25">
      <c r="C115" s="8">
        <f>SUM(C114:E114)</f>
        <v>87.63197586727</v>
      </c>
      <c r="J115" s="14" t="s">
        <v>14</v>
      </c>
      <c r="K115" s="14"/>
      <c r="L115" s="14"/>
      <c r="M115" s="14"/>
      <c r="N115" s="14"/>
      <c r="O115" s="14"/>
      <c r="P115" s="14"/>
      <c r="Q115" s="14"/>
    </row>
  </sheetData>
  <mergeCells count="9">
    <mergeCell ref="J80:Q80"/>
    <mergeCell ref="J101:Q101"/>
    <mergeCell ref="J109:Q109"/>
    <mergeCell ref="J115:Q115"/>
    <mergeCell ref="J105:Q105"/>
    <mergeCell ref="J89:Q89"/>
    <mergeCell ref="J93:Q93"/>
    <mergeCell ref="J98:Q98"/>
    <mergeCell ref="J84:Q8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403CF-6AC5-49DB-BA9F-083CD9A1F953}">
  <dimension ref="B3:R91"/>
  <sheetViews>
    <sheetView topLeftCell="A68" workbookViewId="0">
      <selection activeCell="J77" sqref="J77:R89"/>
    </sheetView>
  </sheetViews>
  <sheetFormatPr defaultRowHeight="15" x14ac:dyDescent="0.25"/>
  <cols>
    <col min="3" max="3" width="10.140625" customWidth="1"/>
  </cols>
  <sheetData>
    <row r="3" spans="2:8" ht="31.5" x14ac:dyDescent="0.25">
      <c r="B3" s="2"/>
      <c r="C3" s="2" t="s">
        <v>0</v>
      </c>
      <c r="D3" s="3" t="s">
        <v>1</v>
      </c>
      <c r="E3" s="2" t="s">
        <v>2</v>
      </c>
      <c r="F3" s="2" t="s">
        <v>3</v>
      </c>
      <c r="G3" s="3" t="s">
        <v>4</v>
      </c>
      <c r="H3" s="5"/>
    </row>
    <row r="4" spans="2:8" ht="18.75" x14ac:dyDescent="0.25">
      <c r="B4" s="4">
        <v>1</v>
      </c>
      <c r="C4" s="4">
        <v>6</v>
      </c>
      <c r="D4" s="4">
        <v>6</v>
      </c>
      <c r="E4" s="4">
        <v>3</v>
      </c>
      <c r="F4" s="4">
        <v>0</v>
      </c>
      <c r="G4" s="4">
        <v>0</v>
      </c>
      <c r="H4" s="5">
        <f>C4+D4+E4+F4+G4</f>
        <v>15</v>
      </c>
    </row>
    <row r="5" spans="2:8" ht="18.75" x14ac:dyDescent="0.25">
      <c r="B5" s="4">
        <v>2</v>
      </c>
      <c r="C5" s="4">
        <v>6</v>
      </c>
      <c r="D5" s="4">
        <v>6</v>
      </c>
      <c r="E5" s="4">
        <v>3</v>
      </c>
      <c r="F5" s="4">
        <v>0</v>
      </c>
      <c r="G5" s="4">
        <v>0</v>
      </c>
      <c r="H5" s="5">
        <f t="shared" ref="H5:H13" si="0">C5+D5+E5+F5+G5</f>
        <v>15</v>
      </c>
    </row>
    <row r="6" spans="2:8" ht="18.75" x14ac:dyDescent="0.25">
      <c r="B6" s="4">
        <v>3</v>
      </c>
      <c r="C6" s="4">
        <v>8</v>
      </c>
      <c r="D6" s="4">
        <v>5</v>
      </c>
      <c r="E6" s="4">
        <v>2</v>
      </c>
      <c r="F6" s="4">
        <v>0</v>
      </c>
      <c r="G6" s="4">
        <v>0</v>
      </c>
      <c r="H6" s="5">
        <f t="shared" si="0"/>
        <v>15</v>
      </c>
    </row>
    <row r="7" spans="2:8" ht="18.75" x14ac:dyDescent="0.25">
      <c r="B7" s="4">
        <v>4</v>
      </c>
      <c r="C7" s="4">
        <v>6</v>
      </c>
      <c r="D7" s="4">
        <v>6</v>
      </c>
      <c r="E7" s="4">
        <v>3</v>
      </c>
      <c r="F7" s="4">
        <v>0</v>
      </c>
      <c r="G7" s="4">
        <v>0</v>
      </c>
      <c r="H7" s="5">
        <f t="shared" si="0"/>
        <v>15</v>
      </c>
    </row>
    <row r="8" spans="2:8" ht="18.75" x14ac:dyDescent="0.25">
      <c r="B8" s="4">
        <v>5</v>
      </c>
      <c r="C8" s="4">
        <v>5</v>
      </c>
      <c r="D8" s="4">
        <v>5</v>
      </c>
      <c r="E8" s="4">
        <v>5</v>
      </c>
      <c r="F8" s="4">
        <v>0</v>
      </c>
      <c r="G8" s="4">
        <v>0</v>
      </c>
      <c r="H8" s="5">
        <f t="shared" si="0"/>
        <v>15</v>
      </c>
    </row>
    <row r="9" spans="2:8" ht="18.75" x14ac:dyDescent="0.25">
      <c r="B9" s="4">
        <v>6</v>
      </c>
      <c r="C9" s="4">
        <v>5</v>
      </c>
      <c r="D9" s="4">
        <v>7</v>
      </c>
      <c r="E9" s="4">
        <v>3</v>
      </c>
      <c r="F9" s="4">
        <v>0</v>
      </c>
      <c r="G9" s="4">
        <v>0</v>
      </c>
      <c r="H9" s="5">
        <f t="shared" si="0"/>
        <v>15</v>
      </c>
    </row>
    <row r="10" spans="2:8" ht="18.75" x14ac:dyDescent="0.25">
      <c r="B10" s="4">
        <v>7</v>
      </c>
      <c r="C10" s="4">
        <v>7</v>
      </c>
      <c r="D10" s="4">
        <v>6</v>
      </c>
      <c r="E10" s="4">
        <v>2</v>
      </c>
      <c r="F10" s="4">
        <v>0</v>
      </c>
      <c r="G10" s="4">
        <v>0</v>
      </c>
      <c r="H10" s="5">
        <f t="shared" si="0"/>
        <v>15</v>
      </c>
    </row>
    <row r="11" spans="2:8" ht="18.75" x14ac:dyDescent="0.25">
      <c r="B11" s="4">
        <v>8</v>
      </c>
      <c r="C11" s="4">
        <v>8</v>
      </c>
      <c r="D11" s="4">
        <v>3</v>
      </c>
      <c r="E11" s="4">
        <v>4</v>
      </c>
      <c r="F11" s="4">
        <v>0</v>
      </c>
      <c r="G11" s="4">
        <v>0</v>
      </c>
      <c r="H11" s="5">
        <f t="shared" si="0"/>
        <v>15</v>
      </c>
    </row>
    <row r="12" spans="2:8" ht="18.75" x14ac:dyDescent="0.25">
      <c r="B12" s="4">
        <v>9</v>
      </c>
      <c r="C12" s="4">
        <v>6</v>
      </c>
      <c r="D12" s="4">
        <v>5</v>
      </c>
      <c r="E12" s="4">
        <v>4</v>
      </c>
      <c r="F12" s="4">
        <v>0</v>
      </c>
      <c r="G12" s="4">
        <v>0</v>
      </c>
      <c r="H12" s="5">
        <f t="shared" si="0"/>
        <v>15</v>
      </c>
    </row>
    <row r="13" spans="2:8" ht="18.75" x14ac:dyDescent="0.25">
      <c r="B13" s="4">
        <v>10</v>
      </c>
      <c r="C13" s="4">
        <v>6</v>
      </c>
      <c r="D13" s="4">
        <v>8</v>
      </c>
      <c r="E13" s="4">
        <v>1</v>
      </c>
      <c r="F13" s="4">
        <v>0</v>
      </c>
      <c r="G13" s="4">
        <v>0</v>
      </c>
      <c r="H13" s="5">
        <f t="shared" si="0"/>
        <v>15</v>
      </c>
    </row>
    <row r="14" spans="2:8" ht="18.75" x14ac:dyDescent="0.3">
      <c r="B14" s="1"/>
      <c r="C14" s="4">
        <f>SUM(C4:C13)</f>
        <v>63</v>
      </c>
      <c r="D14" s="4">
        <f>SUM(D4:D13)</f>
        <v>57</v>
      </c>
      <c r="E14" s="4">
        <f>SUM(E4:E13)</f>
        <v>30</v>
      </c>
      <c r="F14" s="4">
        <f>SUM(F4:F13)</f>
        <v>0</v>
      </c>
      <c r="G14" s="4">
        <f>SUM(G4:G13)</f>
        <v>0</v>
      </c>
      <c r="H14" s="5"/>
    </row>
    <row r="16" spans="2:8" ht="31.5" x14ac:dyDescent="0.25">
      <c r="C16" s="2" t="s">
        <v>0</v>
      </c>
      <c r="D16" s="3" t="s">
        <v>1</v>
      </c>
      <c r="E16" s="2" t="s">
        <v>2</v>
      </c>
      <c r="F16" s="2" t="s">
        <v>3</v>
      </c>
      <c r="G16" s="3" t="s">
        <v>4</v>
      </c>
      <c r="H16" s="5"/>
    </row>
    <row r="17" spans="2:8" ht="18.75" x14ac:dyDescent="0.25">
      <c r="C17" s="4">
        <v>63</v>
      </c>
      <c r="D17" s="4">
        <v>57</v>
      </c>
      <c r="E17" s="4">
        <v>30</v>
      </c>
      <c r="F17" s="4">
        <v>0</v>
      </c>
      <c r="G17" s="4">
        <v>0</v>
      </c>
      <c r="H17" s="5"/>
    </row>
    <row r="30" spans="2:8" ht="31.5" x14ac:dyDescent="0.25">
      <c r="B30" s="4">
        <v>1</v>
      </c>
      <c r="C30" s="2" t="s">
        <v>0</v>
      </c>
      <c r="D30" s="3" t="s">
        <v>1</v>
      </c>
      <c r="E30" s="2" t="s">
        <v>2</v>
      </c>
      <c r="F30" s="9"/>
      <c r="H30" s="9"/>
    </row>
    <row r="31" spans="2:8" ht="18.75" x14ac:dyDescent="0.25">
      <c r="B31" s="4"/>
      <c r="C31" s="4">
        <v>6</v>
      </c>
      <c r="D31" s="4">
        <v>6</v>
      </c>
      <c r="E31" s="4">
        <v>3</v>
      </c>
    </row>
    <row r="32" spans="2:8" ht="31.5" x14ac:dyDescent="0.25">
      <c r="B32" s="4">
        <v>2</v>
      </c>
      <c r="C32" s="2" t="s">
        <v>0</v>
      </c>
      <c r="D32" s="3" t="s">
        <v>1</v>
      </c>
      <c r="E32" s="2" t="s">
        <v>2</v>
      </c>
    </row>
    <row r="33" spans="2:7" ht="18.75" x14ac:dyDescent="0.25">
      <c r="B33" s="4"/>
      <c r="C33" s="4">
        <v>6</v>
      </c>
      <c r="D33" s="4">
        <v>6</v>
      </c>
      <c r="E33" s="4">
        <v>3</v>
      </c>
    </row>
    <row r="34" spans="2:7" ht="31.5" x14ac:dyDescent="0.25">
      <c r="B34" s="4">
        <v>3</v>
      </c>
      <c r="C34" s="2" t="s">
        <v>0</v>
      </c>
      <c r="D34" s="3" t="s">
        <v>1</v>
      </c>
      <c r="E34" s="2" t="s">
        <v>2</v>
      </c>
    </row>
    <row r="35" spans="2:7" ht="18.75" x14ac:dyDescent="0.25">
      <c r="B35" s="4"/>
      <c r="C35" s="4">
        <v>8</v>
      </c>
      <c r="D35" s="4">
        <v>5</v>
      </c>
      <c r="E35" s="4">
        <v>2</v>
      </c>
    </row>
    <row r="36" spans="2:7" ht="31.5" x14ac:dyDescent="0.25">
      <c r="B36" s="4">
        <v>4</v>
      </c>
      <c r="C36" s="2" t="s">
        <v>0</v>
      </c>
      <c r="D36" s="3" t="s">
        <v>1</v>
      </c>
      <c r="E36" s="2" t="s">
        <v>2</v>
      </c>
    </row>
    <row r="37" spans="2:7" ht="18.75" x14ac:dyDescent="0.25">
      <c r="B37" s="4"/>
      <c r="C37" s="4">
        <v>6</v>
      </c>
      <c r="D37" s="4">
        <v>6</v>
      </c>
      <c r="E37" s="4">
        <v>3</v>
      </c>
    </row>
    <row r="38" spans="2:7" ht="31.5" x14ac:dyDescent="0.25">
      <c r="B38" s="4">
        <v>5</v>
      </c>
      <c r="C38" s="2" t="s">
        <v>0</v>
      </c>
      <c r="D38" s="3" t="s">
        <v>1</v>
      </c>
      <c r="E38" s="2" t="s">
        <v>2</v>
      </c>
    </row>
    <row r="39" spans="2:7" ht="18.75" x14ac:dyDescent="0.25">
      <c r="C39" s="4">
        <v>5</v>
      </c>
      <c r="D39" s="4">
        <v>5</v>
      </c>
      <c r="E39" s="4">
        <v>5</v>
      </c>
    </row>
    <row r="40" spans="2:7" ht="31.5" x14ac:dyDescent="0.25">
      <c r="B40" s="4"/>
      <c r="C40" s="2" t="s">
        <v>0</v>
      </c>
      <c r="D40" s="3" t="s">
        <v>1</v>
      </c>
      <c r="E40" s="2" t="s">
        <v>2</v>
      </c>
    </row>
    <row r="41" spans="2:7" ht="18.75" x14ac:dyDescent="0.25">
      <c r="B41" s="4">
        <v>6</v>
      </c>
      <c r="C41" s="4">
        <v>5</v>
      </c>
      <c r="D41" s="4">
        <v>7</v>
      </c>
      <c r="E41" s="4">
        <v>3</v>
      </c>
    </row>
    <row r="42" spans="2:7" ht="18.75" x14ac:dyDescent="0.25">
      <c r="B42" s="4">
        <v>7</v>
      </c>
      <c r="C42" s="4">
        <v>7</v>
      </c>
      <c r="D42" s="4">
        <v>6</v>
      </c>
      <c r="E42" s="4">
        <v>2</v>
      </c>
    </row>
    <row r="43" spans="2:7" ht="18.75" x14ac:dyDescent="0.25">
      <c r="B43" s="4">
        <v>8</v>
      </c>
      <c r="C43" s="4">
        <v>8</v>
      </c>
      <c r="D43" s="4">
        <v>3</v>
      </c>
      <c r="E43" s="4">
        <v>4</v>
      </c>
    </row>
    <row r="44" spans="2:7" ht="18.75" x14ac:dyDescent="0.25">
      <c r="B44" s="4">
        <v>9</v>
      </c>
      <c r="C44" s="4">
        <v>6</v>
      </c>
      <c r="D44" s="4">
        <v>5</v>
      </c>
      <c r="E44" s="4">
        <v>4</v>
      </c>
    </row>
    <row r="45" spans="2:7" ht="18.75" x14ac:dyDescent="0.25">
      <c r="B45" s="4">
        <v>10</v>
      </c>
      <c r="C45" s="4">
        <v>6</v>
      </c>
      <c r="D45" s="4">
        <v>8</v>
      </c>
      <c r="E45" s="4">
        <v>1</v>
      </c>
    </row>
    <row r="46" spans="2:7" x14ac:dyDescent="0.25">
      <c r="C46">
        <f>SUM(C31:C45)</f>
        <v>63</v>
      </c>
      <c r="E46">
        <f>SUM(D31:D45)</f>
        <v>57</v>
      </c>
      <c r="G46">
        <f>SUM(E31:E45)</f>
        <v>30</v>
      </c>
    </row>
    <row r="71" spans="2:18" ht="31.5" x14ac:dyDescent="0.25">
      <c r="B71" s="2"/>
      <c r="C71" s="2" t="s">
        <v>0</v>
      </c>
      <c r="D71" s="9" t="s">
        <v>8</v>
      </c>
      <c r="E71" s="3" t="s">
        <v>1</v>
      </c>
      <c r="F71" s="9" t="s">
        <v>8</v>
      </c>
      <c r="G71" s="2" t="s">
        <v>2</v>
      </c>
      <c r="H71" s="9" t="s">
        <v>8</v>
      </c>
    </row>
    <row r="72" spans="2:18" ht="18.75" x14ac:dyDescent="0.25">
      <c r="B72" s="4">
        <v>1</v>
      </c>
      <c r="C72" s="4">
        <v>6</v>
      </c>
      <c r="E72" s="4">
        <v>6</v>
      </c>
      <c r="G72" s="4">
        <v>3</v>
      </c>
    </row>
    <row r="73" spans="2:18" ht="18.75" x14ac:dyDescent="0.25">
      <c r="B73" s="4">
        <v>2</v>
      </c>
      <c r="C73" s="4">
        <v>6</v>
      </c>
      <c r="E73" s="4">
        <v>6</v>
      </c>
      <c r="G73" s="4">
        <v>3</v>
      </c>
    </row>
    <row r="74" spans="2:18" ht="18.75" x14ac:dyDescent="0.25">
      <c r="B74" s="4">
        <v>3</v>
      </c>
      <c r="C74" s="4">
        <v>8</v>
      </c>
      <c r="E74" s="4">
        <v>5</v>
      </c>
      <c r="G74" s="4">
        <v>2</v>
      </c>
    </row>
    <row r="75" spans="2:18" ht="18.75" x14ac:dyDescent="0.25">
      <c r="B75" s="4">
        <v>4</v>
      </c>
      <c r="C75" s="4">
        <v>6</v>
      </c>
      <c r="E75" s="4">
        <v>6</v>
      </c>
      <c r="G75" s="4">
        <v>3</v>
      </c>
    </row>
    <row r="76" spans="2:18" ht="18.75" x14ac:dyDescent="0.25">
      <c r="B76" s="4">
        <v>5</v>
      </c>
      <c r="C76" s="4">
        <v>5</v>
      </c>
      <c r="E76" s="4">
        <v>5</v>
      </c>
      <c r="G76" s="4">
        <v>5</v>
      </c>
    </row>
    <row r="77" spans="2:18" ht="38.25" customHeight="1" x14ac:dyDescent="0.25">
      <c r="B77" s="4">
        <v>6</v>
      </c>
      <c r="C77" s="2" t="s">
        <v>0</v>
      </c>
      <c r="D77" s="9" t="s">
        <v>8</v>
      </c>
      <c r="E77" s="3" t="s">
        <v>1</v>
      </c>
      <c r="F77" s="9" t="s">
        <v>8</v>
      </c>
      <c r="G77" s="2" t="s">
        <v>2</v>
      </c>
      <c r="H77" s="9" t="s">
        <v>8</v>
      </c>
      <c r="J77" s="15" t="s">
        <v>15</v>
      </c>
      <c r="K77" s="15"/>
      <c r="L77" s="15"/>
      <c r="M77" s="15"/>
      <c r="N77" s="15"/>
      <c r="O77" s="15"/>
      <c r="P77" s="15"/>
      <c r="Q77" s="15"/>
      <c r="R77" s="15"/>
    </row>
    <row r="78" spans="2:18" ht="18.75" x14ac:dyDescent="0.25">
      <c r="B78" s="4"/>
      <c r="C78" s="4">
        <v>5</v>
      </c>
      <c r="D78">
        <v>33.33</v>
      </c>
      <c r="E78" s="4">
        <v>7</v>
      </c>
      <c r="F78" s="4">
        <v>46.67</v>
      </c>
      <c r="G78" s="4">
        <v>3</v>
      </c>
      <c r="H78" s="4">
        <v>20</v>
      </c>
    </row>
    <row r="79" spans="2:18" ht="42" customHeight="1" x14ac:dyDescent="0.25">
      <c r="B79" s="4">
        <v>7</v>
      </c>
      <c r="C79" s="2" t="s">
        <v>0</v>
      </c>
      <c r="D79" s="9" t="s">
        <v>8</v>
      </c>
      <c r="E79" s="3" t="s">
        <v>1</v>
      </c>
      <c r="F79" s="9" t="s">
        <v>8</v>
      </c>
      <c r="G79" s="2" t="s">
        <v>2</v>
      </c>
      <c r="H79" s="9" t="s">
        <v>8</v>
      </c>
      <c r="J79" s="15" t="s">
        <v>16</v>
      </c>
      <c r="K79" s="15"/>
      <c r="L79" s="15"/>
      <c r="M79" s="15"/>
      <c r="N79" s="15"/>
      <c r="O79" s="15"/>
      <c r="P79" s="15"/>
      <c r="Q79" s="15"/>
      <c r="R79" s="15"/>
    </row>
    <row r="80" spans="2:18" ht="18.75" x14ac:dyDescent="0.25">
      <c r="B80" s="4"/>
      <c r="C80" s="4">
        <v>7</v>
      </c>
      <c r="D80">
        <v>46.67</v>
      </c>
      <c r="E80" s="4">
        <v>6</v>
      </c>
      <c r="F80" s="4">
        <v>40</v>
      </c>
      <c r="G80" s="4">
        <v>2</v>
      </c>
      <c r="H80" s="4">
        <v>13.33</v>
      </c>
    </row>
    <row r="81" spans="2:18" ht="44.25" customHeight="1" x14ac:dyDescent="0.25">
      <c r="B81" s="4">
        <v>8</v>
      </c>
      <c r="C81" s="2" t="s">
        <v>0</v>
      </c>
      <c r="D81" s="9" t="s">
        <v>8</v>
      </c>
      <c r="E81" s="3" t="s">
        <v>1</v>
      </c>
      <c r="F81" s="9" t="s">
        <v>8</v>
      </c>
      <c r="G81" s="2" t="s">
        <v>2</v>
      </c>
      <c r="H81" s="9" t="s">
        <v>8</v>
      </c>
      <c r="J81" s="15" t="s">
        <v>17</v>
      </c>
      <c r="K81" s="15"/>
      <c r="L81" s="15"/>
      <c r="M81" s="15"/>
      <c r="N81" s="15"/>
      <c r="O81" s="15"/>
      <c r="P81" s="15"/>
      <c r="Q81" s="15"/>
      <c r="R81" s="15"/>
    </row>
    <row r="82" spans="2:18" ht="18.75" x14ac:dyDescent="0.25">
      <c r="B82" s="4"/>
      <c r="C82" s="4">
        <v>8</v>
      </c>
      <c r="D82">
        <v>53.33</v>
      </c>
      <c r="E82" s="4">
        <v>3</v>
      </c>
      <c r="F82" s="4">
        <v>20</v>
      </c>
      <c r="G82" s="4">
        <v>4</v>
      </c>
      <c r="H82" s="4">
        <v>26.67</v>
      </c>
    </row>
    <row r="83" spans="2:18" ht="36" customHeight="1" x14ac:dyDescent="0.25">
      <c r="B83" s="4">
        <v>9</v>
      </c>
      <c r="C83" s="2" t="s">
        <v>0</v>
      </c>
      <c r="D83" s="9" t="s">
        <v>8</v>
      </c>
      <c r="E83" s="3" t="s">
        <v>1</v>
      </c>
      <c r="F83" s="9" t="s">
        <v>8</v>
      </c>
      <c r="G83" s="2" t="s">
        <v>2</v>
      </c>
      <c r="H83" s="9" t="s">
        <v>8</v>
      </c>
      <c r="J83" s="15" t="s">
        <v>18</v>
      </c>
      <c r="K83" s="15"/>
      <c r="L83" s="15"/>
      <c r="M83" s="15"/>
      <c r="N83" s="15"/>
      <c r="O83" s="15"/>
      <c r="P83" s="15"/>
      <c r="Q83" s="15"/>
      <c r="R83" s="15"/>
    </row>
    <row r="84" spans="2:18" ht="18.75" x14ac:dyDescent="0.25">
      <c r="B84" s="4"/>
      <c r="C84" s="4">
        <v>6</v>
      </c>
      <c r="D84">
        <v>40</v>
      </c>
      <c r="E84" s="4">
        <v>5</v>
      </c>
      <c r="F84" s="4">
        <v>33.33</v>
      </c>
      <c r="G84" s="4">
        <v>4</v>
      </c>
      <c r="H84" s="4">
        <v>26.67</v>
      </c>
    </row>
    <row r="85" spans="2:18" ht="35.25" customHeight="1" x14ac:dyDescent="0.25">
      <c r="B85" s="4">
        <v>10</v>
      </c>
      <c r="C85" s="2" t="s">
        <v>0</v>
      </c>
      <c r="D85" s="9" t="s">
        <v>8</v>
      </c>
      <c r="E85" s="3" t="s">
        <v>1</v>
      </c>
      <c r="F85" s="9" t="s">
        <v>8</v>
      </c>
      <c r="G85" s="2" t="s">
        <v>2</v>
      </c>
      <c r="H85" s="9" t="s">
        <v>8</v>
      </c>
      <c r="J85" s="15" t="s">
        <v>19</v>
      </c>
      <c r="K85" s="15"/>
      <c r="L85" s="15"/>
      <c r="M85" s="15"/>
      <c r="N85" s="15"/>
      <c r="O85" s="15"/>
      <c r="P85" s="15"/>
      <c r="Q85" s="15"/>
      <c r="R85" s="15"/>
    </row>
    <row r="86" spans="2:18" ht="18.75" x14ac:dyDescent="0.25">
      <c r="C86" s="4">
        <v>6</v>
      </c>
      <c r="D86">
        <v>40</v>
      </c>
      <c r="E86" s="4">
        <v>8</v>
      </c>
      <c r="F86">
        <v>53.3</v>
      </c>
      <c r="G86" s="4">
        <v>1</v>
      </c>
      <c r="H86">
        <v>6.67</v>
      </c>
    </row>
    <row r="89" spans="2:18" ht="46.5" customHeight="1" x14ac:dyDescent="0.25">
      <c r="C89" s="2" t="s">
        <v>0</v>
      </c>
      <c r="D89" s="3" t="s">
        <v>1</v>
      </c>
      <c r="E89" s="2" t="s">
        <v>2</v>
      </c>
      <c r="F89" s="2" t="s">
        <v>3</v>
      </c>
      <c r="G89" s="3" t="s">
        <v>4</v>
      </c>
      <c r="J89" s="14" t="s">
        <v>20</v>
      </c>
      <c r="K89" s="14"/>
      <c r="L89" s="14"/>
      <c r="M89" s="14"/>
      <c r="N89" s="14"/>
      <c r="O89" s="14"/>
      <c r="P89" s="14"/>
      <c r="Q89" s="14"/>
      <c r="R89" s="14"/>
    </row>
    <row r="90" spans="2:18" ht="27" customHeight="1" x14ac:dyDescent="0.25">
      <c r="C90" s="4">
        <v>63</v>
      </c>
      <c r="D90" s="4">
        <v>57</v>
      </c>
      <c r="E90" s="4">
        <v>30</v>
      </c>
      <c r="F90" s="4">
        <v>0</v>
      </c>
      <c r="G90" s="4">
        <v>0</v>
      </c>
      <c r="H90">
        <f>SUM(C90:G90)</f>
        <v>150</v>
      </c>
    </row>
    <row r="91" spans="2:18" x14ac:dyDescent="0.25">
      <c r="C91">
        <f>C90*100/150</f>
        <v>42</v>
      </c>
      <c r="D91">
        <f t="shared" ref="D91:G91" si="1">D90*100/150</f>
        <v>38</v>
      </c>
      <c r="E91">
        <f t="shared" si="1"/>
        <v>20</v>
      </c>
      <c r="F91">
        <f t="shared" si="1"/>
        <v>0</v>
      </c>
      <c r="G91">
        <f t="shared" si="1"/>
        <v>0</v>
      </c>
    </row>
  </sheetData>
  <mergeCells count="6">
    <mergeCell ref="J89:R89"/>
    <mergeCell ref="J77:R77"/>
    <mergeCell ref="J79:R79"/>
    <mergeCell ref="J81:R81"/>
    <mergeCell ref="J83:R83"/>
    <mergeCell ref="J85:R8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D7A68-50D8-4953-8EAE-E1989BABFDDA}">
  <dimension ref="A1:O32"/>
  <sheetViews>
    <sheetView topLeftCell="A10" workbookViewId="0">
      <selection activeCell="G17" sqref="G17:O17"/>
    </sheetView>
  </sheetViews>
  <sheetFormatPr defaultRowHeight="15" x14ac:dyDescent="0.25"/>
  <sheetData>
    <row r="1" spans="1:5" x14ac:dyDescent="0.25">
      <c r="A1" t="s">
        <v>5</v>
      </c>
    </row>
    <row r="3" spans="1:5" ht="15.75" x14ac:dyDescent="0.25">
      <c r="B3" s="2"/>
      <c r="C3" s="2" t="s">
        <v>6</v>
      </c>
      <c r="D3" s="3" t="s">
        <v>7</v>
      </c>
    </row>
    <row r="4" spans="1:5" ht="18.75" x14ac:dyDescent="0.25">
      <c r="B4" s="4">
        <v>1</v>
      </c>
      <c r="C4" s="4">
        <v>55</v>
      </c>
      <c r="D4" s="4">
        <v>8</v>
      </c>
      <c r="E4">
        <f>C4+D4</f>
        <v>63</v>
      </c>
    </row>
    <row r="5" spans="1:5" ht="18.75" x14ac:dyDescent="0.25">
      <c r="B5" s="4">
        <v>2</v>
      </c>
      <c r="C5" s="4">
        <v>28</v>
      </c>
      <c r="D5" s="4">
        <v>35</v>
      </c>
      <c r="E5">
        <f t="shared" ref="E5:E13" si="0">C5+D5</f>
        <v>63</v>
      </c>
    </row>
    <row r="6" spans="1:5" ht="18.75" x14ac:dyDescent="0.25">
      <c r="B6" s="4">
        <v>3</v>
      </c>
      <c r="C6" s="4">
        <v>51</v>
      </c>
      <c r="D6" s="4">
        <v>12</v>
      </c>
      <c r="E6">
        <f t="shared" si="0"/>
        <v>63</v>
      </c>
    </row>
    <row r="7" spans="1:5" ht="18.75" x14ac:dyDescent="0.25">
      <c r="B7" s="4">
        <v>4</v>
      </c>
      <c r="C7" s="4">
        <v>48</v>
      </c>
      <c r="D7" s="4">
        <v>15</v>
      </c>
      <c r="E7">
        <f t="shared" si="0"/>
        <v>63</v>
      </c>
    </row>
    <row r="8" spans="1:5" ht="18.75" x14ac:dyDescent="0.25">
      <c r="B8" s="4">
        <v>5</v>
      </c>
      <c r="C8" s="4">
        <v>47</v>
      </c>
      <c r="D8" s="4">
        <v>16</v>
      </c>
      <c r="E8">
        <f t="shared" si="0"/>
        <v>63</v>
      </c>
    </row>
    <row r="9" spans="1:5" ht="18.75" x14ac:dyDescent="0.25">
      <c r="B9" s="4">
        <v>6</v>
      </c>
      <c r="C9" s="4">
        <v>38</v>
      </c>
      <c r="D9" s="4">
        <v>25</v>
      </c>
      <c r="E9">
        <f t="shared" si="0"/>
        <v>63</v>
      </c>
    </row>
    <row r="10" spans="1:5" ht="18.75" x14ac:dyDescent="0.25">
      <c r="B10" s="4">
        <v>7</v>
      </c>
      <c r="C10" s="4">
        <v>43</v>
      </c>
      <c r="D10" s="4">
        <v>20</v>
      </c>
      <c r="E10">
        <f t="shared" si="0"/>
        <v>63</v>
      </c>
    </row>
    <row r="11" spans="1:5" ht="18.75" x14ac:dyDescent="0.25">
      <c r="B11" s="4">
        <v>8</v>
      </c>
      <c r="C11" s="4">
        <v>34</v>
      </c>
      <c r="D11" s="4">
        <v>29</v>
      </c>
      <c r="E11">
        <f t="shared" si="0"/>
        <v>63</v>
      </c>
    </row>
    <row r="12" spans="1:5" ht="18.75" x14ac:dyDescent="0.25">
      <c r="B12" s="4">
        <v>9</v>
      </c>
      <c r="C12" s="4">
        <v>27</v>
      </c>
      <c r="D12" s="4">
        <v>36</v>
      </c>
      <c r="E12">
        <f t="shared" si="0"/>
        <v>63</v>
      </c>
    </row>
    <row r="13" spans="1:5" ht="18.75" x14ac:dyDescent="0.25">
      <c r="B13" s="4">
        <v>10</v>
      </c>
      <c r="C13" s="4">
        <v>44</v>
      </c>
      <c r="D13" s="4">
        <v>19</v>
      </c>
      <c r="E13">
        <f t="shared" si="0"/>
        <v>63</v>
      </c>
    </row>
    <row r="14" spans="1:5" ht="18.75" x14ac:dyDescent="0.3">
      <c r="B14" s="1"/>
      <c r="C14" s="4">
        <f>SUM(C4:C13)</f>
        <v>415</v>
      </c>
      <c r="D14" s="4">
        <f>SUM(D4:D13)</f>
        <v>215</v>
      </c>
      <c r="E14">
        <f>SUM(E4:E13)</f>
        <v>630</v>
      </c>
    </row>
    <row r="15" spans="1:5" x14ac:dyDescent="0.25">
      <c r="C15">
        <f>C14*100/630</f>
        <v>65.873015873015873</v>
      </c>
      <c r="D15">
        <f>D14*100/630</f>
        <v>34.126984126984127</v>
      </c>
    </row>
    <row r="17" spans="2:15" ht="57.75" customHeight="1" x14ac:dyDescent="0.3">
      <c r="B17" s="4"/>
      <c r="C17" s="4"/>
      <c r="D17" s="4"/>
      <c r="G17" s="16" t="s">
        <v>21</v>
      </c>
      <c r="H17" s="16"/>
      <c r="I17" s="16"/>
      <c r="J17" s="16"/>
      <c r="K17" s="16"/>
      <c r="L17" s="16"/>
      <c r="M17" s="16"/>
      <c r="N17" s="16"/>
      <c r="O17" s="16"/>
    </row>
    <row r="18" spans="2:15" ht="18.75" x14ac:dyDescent="0.25">
      <c r="B18" s="4"/>
      <c r="C18" s="4"/>
      <c r="D18" s="4"/>
    </row>
    <row r="22" spans="2:15" ht="18.75" x14ac:dyDescent="0.25">
      <c r="B22" s="4">
        <v>55</v>
      </c>
      <c r="C22">
        <f t="shared" ref="C22:C29" si="1">B22*100/63</f>
        <v>87.301587301587304</v>
      </c>
    </row>
    <row r="23" spans="2:15" ht="18.75" x14ac:dyDescent="0.25">
      <c r="B23" s="4">
        <v>51</v>
      </c>
      <c r="C23">
        <f t="shared" si="1"/>
        <v>80.952380952380949</v>
      </c>
      <c r="E23" s="4">
        <v>28</v>
      </c>
      <c r="F23" s="10">
        <f>E23*100/63</f>
        <v>44.444444444444443</v>
      </c>
    </row>
    <row r="24" spans="2:15" ht="18.75" x14ac:dyDescent="0.25">
      <c r="B24" s="4">
        <v>48</v>
      </c>
      <c r="C24">
        <f t="shared" si="1"/>
        <v>76.19047619047619</v>
      </c>
      <c r="E24" s="4">
        <v>27</v>
      </c>
      <c r="F24" s="10">
        <f>E24*100/63</f>
        <v>42.857142857142854</v>
      </c>
    </row>
    <row r="25" spans="2:15" ht="18.75" x14ac:dyDescent="0.25">
      <c r="B25" s="4">
        <v>47</v>
      </c>
      <c r="C25">
        <f t="shared" si="1"/>
        <v>74.603174603174608</v>
      </c>
    </row>
    <row r="26" spans="2:15" ht="18.75" x14ac:dyDescent="0.25">
      <c r="B26" s="4">
        <v>38</v>
      </c>
      <c r="C26">
        <f t="shared" si="1"/>
        <v>60.317460317460316</v>
      </c>
    </row>
    <row r="27" spans="2:15" ht="18.75" x14ac:dyDescent="0.25">
      <c r="B27" s="4">
        <v>43</v>
      </c>
      <c r="C27">
        <f t="shared" si="1"/>
        <v>68.253968253968253</v>
      </c>
    </row>
    <row r="28" spans="2:15" ht="18.75" x14ac:dyDescent="0.25">
      <c r="B28" s="4">
        <v>34</v>
      </c>
      <c r="C28">
        <f t="shared" si="1"/>
        <v>53.968253968253968</v>
      </c>
    </row>
    <row r="29" spans="2:15" ht="18.75" x14ac:dyDescent="0.25">
      <c r="B29" s="4">
        <v>44</v>
      </c>
      <c r="C29">
        <f t="shared" si="1"/>
        <v>69.841269841269835</v>
      </c>
    </row>
    <row r="30" spans="2:15" x14ac:dyDescent="0.25">
      <c r="C30">
        <f>SUM(C22:C29)</f>
        <v>571.42857142857144</v>
      </c>
    </row>
    <row r="31" spans="2:15" x14ac:dyDescent="0.25">
      <c r="C31" s="11">
        <f>C30/8</f>
        <v>71.428571428571431</v>
      </c>
    </row>
    <row r="32" spans="2:15" ht="18.75" x14ac:dyDescent="0.25">
      <c r="B32" s="4"/>
    </row>
  </sheetData>
  <mergeCells count="1">
    <mergeCell ref="G17:O1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38641-8564-40B4-918F-5C287D9DDC5B}">
  <dimension ref="B3:Q103"/>
  <sheetViews>
    <sheetView topLeftCell="A48" workbookViewId="0">
      <selection activeCell="Q19" sqref="Q19"/>
    </sheetView>
  </sheetViews>
  <sheetFormatPr defaultRowHeight="15" x14ac:dyDescent="0.25"/>
  <cols>
    <col min="2" max="2" width="9.140625" style="5"/>
    <col min="3" max="3" width="9.85546875" customWidth="1"/>
  </cols>
  <sheetData>
    <row r="3" spans="2:8" ht="31.5" x14ac:dyDescent="0.25">
      <c r="B3" s="2"/>
      <c r="C3" s="2" t="s">
        <v>0</v>
      </c>
      <c r="D3" s="3" t="s">
        <v>1</v>
      </c>
      <c r="E3" s="2" t="s">
        <v>2</v>
      </c>
      <c r="F3" s="2" t="s">
        <v>3</v>
      </c>
      <c r="G3" s="3" t="s">
        <v>4</v>
      </c>
      <c r="H3" s="5"/>
    </row>
    <row r="4" spans="2:8" ht="18.75" x14ac:dyDescent="0.25">
      <c r="B4" s="12">
        <v>1</v>
      </c>
      <c r="C4" s="4">
        <v>16</v>
      </c>
      <c r="D4" s="4">
        <v>13</v>
      </c>
      <c r="E4" s="4">
        <v>6</v>
      </c>
      <c r="F4" s="4">
        <v>3</v>
      </c>
      <c r="G4" s="4">
        <v>0</v>
      </c>
      <c r="H4" s="5">
        <f>C4+D4+E4+F4+G4</f>
        <v>38</v>
      </c>
    </row>
    <row r="5" spans="2:8" ht="18.75" x14ac:dyDescent="0.25">
      <c r="B5" s="12">
        <v>2</v>
      </c>
      <c r="C5" s="4">
        <v>2</v>
      </c>
      <c r="D5" s="4">
        <v>22</v>
      </c>
      <c r="E5" s="4">
        <v>12</v>
      </c>
      <c r="F5" s="4">
        <v>2</v>
      </c>
      <c r="G5" s="4">
        <v>0</v>
      </c>
      <c r="H5" s="5">
        <f t="shared" ref="H5:H13" si="0">C5+D5+E5+F5+G5</f>
        <v>38</v>
      </c>
    </row>
    <row r="6" spans="2:8" ht="18.75" x14ac:dyDescent="0.25">
      <c r="B6" s="12">
        <v>3</v>
      </c>
      <c r="C6" s="4">
        <v>3</v>
      </c>
      <c r="D6" s="4">
        <v>16</v>
      </c>
      <c r="E6" s="4">
        <v>13</v>
      </c>
      <c r="F6" s="4">
        <v>6</v>
      </c>
      <c r="G6" s="4">
        <v>0</v>
      </c>
      <c r="H6" s="5">
        <f t="shared" si="0"/>
        <v>38</v>
      </c>
    </row>
    <row r="7" spans="2:8" ht="18.75" x14ac:dyDescent="0.25">
      <c r="B7" s="12">
        <v>4</v>
      </c>
      <c r="C7" s="4">
        <v>4</v>
      </c>
      <c r="D7" s="4">
        <v>23</v>
      </c>
      <c r="E7" s="4">
        <v>6</v>
      </c>
      <c r="F7" s="4">
        <v>5</v>
      </c>
      <c r="G7" s="4">
        <v>0</v>
      </c>
      <c r="H7" s="5">
        <f t="shared" si="0"/>
        <v>38</v>
      </c>
    </row>
    <row r="8" spans="2:8" ht="18.75" x14ac:dyDescent="0.25">
      <c r="B8" s="12">
        <v>5</v>
      </c>
      <c r="C8" s="4">
        <v>6</v>
      </c>
      <c r="D8" s="4">
        <v>17</v>
      </c>
      <c r="E8" s="4">
        <v>10</v>
      </c>
      <c r="F8" s="4">
        <v>5</v>
      </c>
      <c r="G8" s="4">
        <v>0</v>
      </c>
      <c r="H8" s="5">
        <f t="shared" si="0"/>
        <v>38</v>
      </c>
    </row>
    <row r="9" spans="2:8" ht="18.75" x14ac:dyDescent="0.25">
      <c r="B9" s="12">
        <v>6</v>
      </c>
      <c r="C9" s="4">
        <v>3</v>
      </c>
      <c r="D9" s="4">
        <v>14</v>
      </c>
      <c r="E9" s="4">
        <v>14</v>
      </c>
      <c r="F9" s="4">
        <v>7</v>
      </c>
      <c r="G9" s="4">
        <v>0</v>
      </c>
      <c r="H9" s="5">
        <f t="shared" si="0"/>
        <v>38</v>
      </c>
    </row>
    <row r="10" spans="2:8" ht="18.75" x14ac:dyDescent="0.25">
      <c r="B10" s="12">
        <v>7</v>
      </c>
      <c r="C10" s="4">
        <v>7</v>
      </c>
      <c r="D10" s="4">
        <v>16</v>
      </c>
      <c r="E10" s="4">
        <v>11</v>
      </c>
      <c r="F10" s="4">
        <v>4</v>
      </c>
      <c r="G10" s="4">
        <v>0</v>
      </c>
      <c r="H10" s="5">
        <f t="shared" si="0"/>
        <v>38</v>
      </c>
    </row>
    <row r="11" spans="2:8" ht="18.75" x14ac:dyDescent="0.25">
      <c r="B11" s="12">
        <v>8</v>
      </c>
      <c r="C11" s="4">
        <v>9</v>
      </c>
      <c r="D11" s="4">
        <v>12</v>
      </c>
      <c r="E11" s="4">
        <v>13</v>
      </c>
      <c r="F11" s="4">
        <v>4</v>
      </c>
      <c r="G11" s="4">
        <v>0</v>
      </c>
      <c r="H11" s="5">
        <f t="shared" si="0"/>
        <v>38</v>
      </c>
    </row>
    <row r="12" spans="2:8" ht="18.75" x14ac:dyDescent="0.25">
      <c r="B12" s="12">
        <v>9</v>
      </c>
      <c r="C12" s="4">
        <v>10</v>
      </c>
      <c r="D12" s="4">
        <v>20</v>
      </c>
      <c r="E12" s="4">
        <v>5</v>
      </c>
      <c r="F12" s="4">
        <v>3</v>
      </c>
      <c r="G12" s="4">
        <v>0</v>
      </c>
      <c r="H12" s="5">
        <f t="shared" si="0"/>
        <v>38</v>
      </c>
    </row>
    <row r="13" spans="2:8" ht="18.75" x14ac:dyDescent="0.25">
      <c r="B13" s="12">
        <v>10</v>
      </c>
      <c r="C13" s="4">
        <v>12</v>
      </c>
      <c r="D13" s="4">
        <v>11</v>
      </c>
      <c r="E13" s="4">
        <v>10</v>
      </c>
      <c r="F13" s="4">
        <v>5</v>
      </c>
      <c r="G13" s="4">
        <v>0</v>
      </c>
      <c r="H13" s="5">
        <f t="shared" si="0"/>
        <v>38</v>
      </c>
    </row>
    <row r="14" spans="2:8" ht="18.75" x14ac:dyDescent="0.25">
      <c r="B14" s="12"/>
      <c r="C14" s="4">
        <f>SUM(C4:C13)</f>
        <v>72</v>
      </c>
      <c r="D14" s="4">
        <f>SUM(D4:D13)</f>
        <v>164</v>
      </c>
      <c r="E14" s="4">
        <f>SUM(E4:E13)</f>
        <v>100</v>
      </c>
      <c r="F14" s="4">
        <f>SUM(F4:F13)</f>
        <v>44</v>
      </c>
      <c r="G14" s="4">
        <f>SUM(G4:G13)</f>
        <v>0</v>
      </c>
      <c r="H14" s="5"/>
    </row>
    <row r="18" spans="2:7" ht="31.5" x14ac:dyDescent="0.25">
      <c r="B18" s="5">
        <v>1</v>
      </c>
      <c r="C18" s="2" t="s">
        <v>0</v>
      </c>
      <c r="D18" s="3" t="s">
        <v>1</v>
      </c>
      <c r="E18" s="2" t="s">
        <v>2</v>
      </c>
      <c r="F18" s="2" t="s">
        <v>3</v>
      </c>
      <c r="G18" s="3" t="s">
        <v>4</v>
      </c>
    </row>
    <row r="19" spans="2:7" ht="18.75" x14ac:dyDescent="0.25">
      <c r="C19" s="4">
        <v>16</v>
      </c>
      <c r="D19" s="4">
        <v>13</v>
      </c>
      <c r="E19" s="4">
        <v>6</v>
      </c>
      <c r="F19" s="4">
        <v>3</v>
      </c>
      <c r="G19" s="4">
        <v>0</v>
      </c>
    </row>
    <row r="21" spans="2:7" ht="31.5" x14ac:dyDescent="0.25">
      <c r="B21" s="5">
        <v>2</v>
      </c>
      <c r="C21" s="2" t="s">
        <v>0</v>
      </c>
      <c r="D21" s="3" t="s">
        <v>1</v>
      </c>
      <c r="E21" s="2" t="s">
        <v>2</v>
      </c>
      <c r="F21" s="2" t="s">
        <v>3</v>
      </c>
      <c r="G21" s="3" t="s">
        <v>4</v>
      </c>
    </row>
    <row r="22" spans="2:7" ht="18.75" x14ac:dyDescent="0.25">
      <c r="C22" s="4">
        <v>2</v>
      </c>
      <c r="D22" s="4">
        <v>22</v>
      </c>
      <c r="E22" s="4">
        <v>12</v>
      </c>
      <c r="F22" s="4">
        <v>2</v>
      </c>
      <c r="G22" s="4">
        <v>0</v>
      </c>
    </row>
    <row r="25" spans="2:7" ht="31.5" x14ac:dyDescent="0.25">
      <c r="B25" s="5">
        <v>3</v>
      </c>
      <c r="C25" s="2" t="s">
        <v>0</v>
      </c>
      <c r="D25" s="3" t="s">
        <v>1</v>
      </c>
      <c r="E25" s="2" t="s">
        <v>2</v>
      </c>
      <c r="F25" s="2" t="s">
        <v>3</v>
      </c>
      <c r="G25" s="3" t="s">
        <v>4</v>
      </c>
    </row>
    <row r="26" spans="2:7" ht="18.75" x14ac:dyDescent="0.25">
      <c r="C26" s="4">
        <v>3</v>
      </c>
      <c r="D26" s="4">
        <v>16</v>
      </c>
      <c r="E26" s="4">
        <v>13</v>
      </c>
      <c r="F26" s="4">
        <v>6</v>
      </c>
      <c r="G26" s="4">
        <v>0</v>
      </c>
    </row>
    <row r="30" spans="2:7" ht="31.5" x14ac:dyDescent="0.25">
      <c r="B30" s="5">
        <v>4</v>
      </c>
      <c r="C30" s="2" t="s">
        <v>0</v>
      </c>
      <c r="D30" s="3" t="s">
        <v>1</v>
      </c>
      <c r="E30" s="2" t="s">
        <v>2</v>
      </c>
      <c r="F30" s="2" t="s">
        <v>3</v>
      </c>
      <c r="G30" s="3" t="s">
        <v>4</v>
      </c>
    </row>
    <row r="31" spans="2:7" ht="18.75" x14ac:dyDescent="0.25">
      <c r="C31" s="4">
        <v>4</v>
      </c>
      <c r="D31" s="4">
        <v>23</v>
      </c>
      <c r="E31" s="4">
        <v>6</v>
      </c>
      <c r="F31" s="4">
        <v>5</v>
      </c>
      <c r="G31" s="4">
        <v>0</v>
      </c>
    </row>
    <row r="35" spans="2:7" ht="31.5" x14ac:dyDescent="0.25">
      <c r="B35" s="5">
        <v>5</v>
      </c>
      <c r="C35" s="2" t="s">
        <v>0</v>
      </c>
      <c r="D35" s="3" t="s">
        <v>1</v>
      </c>
      <c r="E35" s="2" t="s">
        <v>2</v>
      </c>
      <c r="F35" s="2" t="s">
        <v>3</v>
      </c>
      <c r="G35" s="3" t="s">
        <v>4</v>
      </c>
    </row>
    <row r="36" spans="2:7" ht="18.75" x14ac:dyDescent="0.25">
      <c r="C36" s="4">
        <v>6</v>
      </c>
      <c r="D36" s="4">
        <v>17</v>
      </c>
      <c r="E36" s="4">
        <v>10</v>
      </c>
      <c r="F36" s="4">
        <v>5</v>
      </c>
      <c r="G36" s="4">
        <v>0</v>
      </c>
    </row>
    <row r="80" spans="2:17" ht="54" customHeight="1" x14ac:dyDescent="0.25">
      <c r="B80" s="5">
        <v>6</v>
      </c>
      <c r="C80" s="2" t="s">
        <v>0</v>
      </c>
      <c r="D80" s="3" t="s">
        <v>1</v>
      </c>
      <c r="E80" s="2" t="s">
        <v>2</v>
      </c>
      <c r="F80" s="2" t="s">
        <v>3</v>
      </c>
      <c r="G80" s="3" t="s">
        <v>4</v>
      </c>
      <c r="J80" s="13" t="s">
        <v>22</v>
      </c>
      <c r="K80" s="13"/>
      <c r="L80" s="13"/>
      <c r="M80" s="13"/>
      <c r="N80" s="13"/>
      <c r="O80" s="13"/>
      <c r="P80" s="13"/>
      <c r="Q80" s="13"/>
    </row>
    <row r="81" spans="2:17" ht="18.75" x14ac:dyDescent="0.25">
      <c r="C81" s="4">
        <v>3</v>
      </c>
      <c r="D81" s="4">
        <v>14</v>
      </c>
      <c r="E81" s="4">
        <v>14</v>
      </c>
      <c r="F81" s="4">
        <v>7</v>
      </c>
      <c r="G81" s="4">
        <v>0</v>
      </c>
    </row>
    <row r="82" spans="2:17" x14ac:dyDescent="0.25">
      <c r="C82">
        <f>C81*100/38</f>
        <v>7.8947368421052628</v>
      </c>
      <c r="D82">
        <f t="shared" ref="D82:G82" si="1">D81*100/38</f>
        <v>36.842105263157897</v>
      </c>
      <c r="E82">
        <f t="shared" si="1"/>
        <v>36.842105263157897</v>
      </c>
      <c r="F82">
        <f t="shared" si="1"/>
        <v>18.421052631578949</v>
      </c>
      <c r="G82">
        <f t="shared" si="1"/>
        <v>0</v>
      </c>
    </row>
    <row r="84" spans="2:17" ht="57" customHeight="1" x14ac:dyDescent="0.25">
      <c r="B84" s="5">
        <v>7</v>
      </c>
      <c r="C84" s="2" t="s">
        <v>0</v>
      </c>
      <c r="D84" s="3" t="s">
        <v>1</v>
      </c>
      <c r="E84" s="2" t="s">
        <v>2</v>
      </c>
      <c r="F84" s="2" t="s">
        <v>3</v>
      </c>
      <c r="G84" s="3" t="s">
        <v>4</v>
      </c>
      <c r="J84" s="13" t="s">
        <v>30</v>
      </c>
      <c r="K84" s="13"/>
      <c r="L84" s="13"/>
      <c r="M84" s="13"/>
      <c r="N84" s="13"/>
      <c r="O84" s="13"/>
      <c r="P84" s="13"/>
      <c r="Q84" s="13"/>
    </row>
    <row r="85" spans="2:17" ht="18.75" x14ac:dyDescent="0.25">
      <c r="C85" s="4">
        <v>7</v>
      </c>
      <c r="D85" s="4">
        <v>16</v>
      </c>
      <c r="E85" s="4">
        <v>11</v>
      </c>
      <c r="F85" s="4">
        <v>4</v>
      </c>
      <c r="G85" s="4">
        <v>0</v>
      </c>
    </row>
    <row r="86" spans="2:17" x14ac:dyDescent="0.25">
      <c r="C86">
        <f>C85*100/38</f>
        <v>18.421052631578949</v>
      </c>
      <c r="D86">
        <f t="shared" ref="D86:G86" si="2">D85*100/38</f>
        <v>42.10526315789474</v>
      </c>
      <c r="E86">
        <f t="shared" si="2"/>
        <v>28.94736842105263</v>
      </c>
      <c r="F86">
        <f t="shared" si="2"/>
        <v>10.526315789473685</v>
      </c>
      <c r="G86">
        <f t="shared" si="2"/>
        <v>0</v>
      </c>
    </row>
    <row r="88" spans="2:17" ht="37.5" customHeight="1" x14ac:dyDescent="0.25">
      <c r="B88" s="5">
        <v>8</v>
      </c>
      <c r="C88" s="2" t="s">
        <v>0</v>
      </c>
      <c r="D88" s="3" t="s">
        <v>1</v>
      </c>
      <c r="E88" s="2" t="s">
        <v>2</v>
      </c>
      <c r="F88" s="2" t="s">
        <v>3</v>
      </c>
      <c r="G88" s="3" t="s">
        <v>4</v>
      </c>
      <c r="J88" s="13" t="s">
        <v>23</v>
      </c>
      <c r="K88" s="13"/>
      <c r="L88" s="13"/>
      <c r="M88" s="13"/>
      <c r="N88" s="13"/>
      <c r="O88" s="13"/>
      <c r="P88" s="13"/>
      <c r="Q88" s="13"/>
    </row>
    <row r="89" spans="2:17" ht="18.75" x14ac:dyDescent="0.25">
      <c r="C89" s="4">
        <v>9</v>
      </c>
      <c r="D89" s="4">
        <v>12</v>
      </c>
      <c r="E89" s="4">
        <v>13</v>
      </c>
      <c r="F89" s="4">
        <v>4</v>
      </c>
      <c r="G89" s="4">
        <v>0</v>
      </c>
    </row>
    <row r="90" spans="2:17" x14ac:dyDescent="0.25">
      <c r="C90">
        <f>C89*100/38</f>
        <v>23.684210526315791</v>
      </c>
      <c r="D90">
        <f t="shared" ref="D90:G90" si="3">D89*100/38</f>
        <v>31.578947368421051</v>
      </c>
      <c r="E90">
        <f t="shared" si="3"/>
        <v>34.210526315789473</v>
      </c>
      <c r="F90">
        <f t="shared" si="3"/>
        <v>10.526315789473685</v>
      </c>
      <c r="G90">
        <f t="shared" si="3"/>
        <v>0</v>
      </c>
    </row>
    <row r="92" spans="2:17" ht="36.75" customHeight="1" x14ac:dyDescent="0.25">
      <c r="B92" s="5">
        <v>9</v>
      </c>
      <c r="C92" s="2" t="s">
        <v>0</v>
      </c>
      <c r="D92" s="3" t="s">
        <v>1</v>
      </c>
      <c r="E92" s="2" t="s">
        <v>2</v>
      </c>
      <c r="F92" s="2" t="s">
        <v>3</v>
      </c>
      <c r="G92" s="3" t="s">
        <v>4</v>
      </c>
      <c r="J92" s="13" t="s">
        <v>24</v>
      </c>
      <c r="K92" s="13"/>
      <c r="L92" s="13"/>
      <c r="M92" s="13"/>
      <c r="N92" s="13"/>
      <c r="O92" s="13"/>
      <c r="P92" s="13"/>
      <c r="Q92" s="13"/>
    </row>
    <row r="93" spans="2:17" ht="18.75" x14ac:dyDescent="0.25">
      <c r="C93" s="4">
        <v>10</v>
      </c>
      <c r="D93" s="4">
        <v>20</v>
      </c>
      <c r="E93" s="4">
        <v>5</v>
      </c>
      <c r="F93" s="4">
        <v>3</v>
      </c>
      <c r="G93" s="4">
        <v>0</v>
      </c>
    </row>
    <row r="94" spans="2:17" x14ac:dyDescent="0.25">
      <c r="C94">
        <f>C93*100/38</f>
        <v>26.315789473684209</v>
      </c>
      <c r="D94">
        <f t="shared" ref="D94:G94" si="4">D93*100/38</f>
        <v>52.631578947368418</v>
      </c>
      <c r="E94">
        <f t="shared" si="4"/>
        <v>13.157894736842104</v>
      </c>
      <c r="F94">
        <f t="shared" si="4"/>
        <v>7.8947368421052628</v>
      </c>
      <c r="G94">
        <f t="shared" si="4"/>
        <v>0</v>
      </c>
    </row>
    <row r="96" spans="2:17" ht="33.75" customHeight="1" x14ac:dyDescent="0.25">
      <c r="B96" s="5">
        <v>10</v>
      </c>
      <c r="C96" s="2" t="s">
        <v>0</v>
      </c>
      <c r="D96" s="3" t="s">
        <v>1</v>
      </c>
      <c r="E96" s="2" t="s">
        <v>2</v>
      </c>
      <c r="F96" s="2" t="s">
        <v>3</v>
      </c>
      <c r="G96" s="3" t="s">
        <v>4</v>
      </c>
      <c r="J96" s="13" t="s">
        <v>25</v>
      </c>
      <c r="K96" s="13"/>
      <c r="L96" s="13"/>
      <c r="M96" s="13"/>
      <c r="N96" s="13"/>
      <c r="O96" s="13"/>
      <c r="P96" s="13"/>
      <c r="Q96" s="13"/>
    </row>
    <row r="97" spans="3:17" ht="18.75" x14ac:dyDescent="0.25">
      <c r="C97" s="4">
        <v>12</v>
      </c>
      <c r="D97" s="4">
        <v>11</v>
      </c>
      <c r="E97" s="4">
        <v>10</v>
      </c>
      <c r="F97" s="4">
        <v>5</v>
      </c>
      <c r="G97" s="4">
        <v>0</v>
      </c>
    </row>
    <row r="98" spans="3:17" x14ac:dyDescent="0.25">
      <c r="C98">
        <f>C97*100/38</f>
        <v>31.578947368421051</v>
      </c>
      <c r="D98">
        <f t="shared" ref="D98:G98" si="5">D97*100/38</f>
        <v>28.94736842105263</v>
      </c>
      <c r="E98">
        <f t="shared" si="5"/>
        <v>26.315789473684209</v>
      </c>
      <c r="F98">
        <f t="shared" si="5"/>
        <v>13.157894736842104</v>
      </c>
      <c r="G98">
        <f t="shared" si="5"/>
        <v>0</v>
      </c>
    </row>
    <row r="101" spans="3:17" ht="62.25" customHeight="1" x14ac:dyDescent="0.25">
      <c r="C101" s="2" t="s">
        <v>0</v>
      </c>
      <c r="D101" s="3" t="s">
        <v>1</v>
      </c>
      <c r="E101" s="2" t="s">
        <v>2</v>
      </c>
      <c r="F101" s="2" t="s">
        <v>3</v>
      </c>
      <c r="G101" s="3" t="s">
        <v>4</v>
      </c>
      <c r="J101" s="13" t="s">
        <v>26</v>
      </c>
      <c r="K101" s="13"/>
      <c r="L101" s="13"/>
      <c r="M101" s="13"/>
      <c r="N101" s="13"/>
      <c r="O101" s="13"/>
      <c r="P101" s="13"/>
      <c r="Q101" s="13"/>
    </row>
    <row r="102" spans="3:17" ht="18.75" x14ac:dyDescent="0.25">
      <c r="C102" s="4">
        <v>72</v>
      </c>
      <c r="D102" s="4">
        <v>164</v>
      </c>
      <c r="E102" s="4">
        <v>100</v>
      </c>
      <c r="F102" s="4">
        <v>44</v>
      </c>
      <c r="G102" s="4">
        <v>0</v>
      </c>
    </row>
    <row r="103" spans="3:17" x14ac:dyDescent="0.25">
      <c r="C103">
        <f>C102*100/380</f>
        <v>18.94736842105263</v>
      </c>
      <c r="D103">
        <f t="shared" ref="D103:G103" si="6">D102*100/380</f>
        <v>43.157894736842103</v>
      </c>
      <c r="E103">
        <f t="shared" si="6"/>
        <v>26.315789473684209</v>
      </c>
      <c r="F103">
        <f t="shared" si="6"/>
        <v>11.578947368421053</v>
      </c>
      <c r="G103">
        <f t="shared" si="6"/>
        <v>0</v>
      </c>
    </row>
  </sheetData>
  <mergeCells count="6">
    <mergeCell ref="J80:Q80"/>
    <mergeCell ref="J101:Q101"/>
    <mergeCell ref="J88:Q88"/>
    <mergeCell ref="J92:Q92"/>
    <mergeCell ref="J96:Q96"/>
    <mergeCell ref="J84:Q8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Student</vt:lpstr>
      <vt:lpstr>Teacher</vt:lpstr>
      <vt:lpstr>Alumni</vt:lpstr>
      <vt:lpstr>Parents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</dc:creator>
  <cp:lastModifiedBy>Arun</cp:lastModifiedBy>
  <dcterms:created xsi:type="dcterms:W3CDTF">2023-05-28T08:11:38Z</dcterms:created>
  <dcterms:modified xsi:type="dcterms:W3CDTF">2023-06-07T11:16:24Z</dcterms:modified>
</cp:coreProperties>
</file>